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Kováčová\Desktop\VEREJNE_OBSTARAVANIE\VO_09_2024_REKONSTRUKCIA_STRECHY_PRIZEMIE\CENOVY_PRIESKUM_PHZ\VYZVA_zip\"/>
    </mc:Choice>
  </mc:AlternateContent>
  <xr:revisionPtr revIDLastSave="0" documentId="13_ncr:1_{45B74222-EE60-4DAF-8A0E-BE89E48B45DB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Rekapitulácia stavby" sheetId="1" state="veryHidden" r:id="rId1"/>
    <sheet name="SO 01 - STRECHA S - PREVÁ..." sheetId="2" r:id="rId2"/>
  </sheets>
  <definedNames>
    <definedName name="_xlnm._FilterDatabase" localSheetId="1" hidden="1">'SO 01 - STRECHA S - PREVÁ...'!$C$123:$K$161</definedName>
    <definedName name="_xlnm.Print_Titles" localSheetId="0">'Rekapitulácia stavby'!$92:$92</definedName>
    <definedName name="_xlnm.Print_Titles" localSheetId="1">'SO 01 - STRECHA S - PREVÁ...'!$123:$123</definedName>
    <definedName name="_xlnm.Print_Area" localSheetId="0">'Rekapitulácia stavby'!$D$4:$AO$76,'Rekapitulácia stavby'!$C$82:$AQ$96</definedName>
    <definedName name="_xlnm.Print_Area" localSheetId="1">'SO 01 - STRECHA S - PREVÁ...'!$C$4:$J$76,'SO 01 - STRECHA S - PREVÁ...'!$C$111:$J$161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61" i="2"/>
  <c r="BH161" i="2"/>
  <c r="BG161" i="2"/>
  <c r="BE161" i="2"/>
  <c r="T161" i="2"/>
  <c r="T160" i="2" s="1"/>
  <c r="T159" i="2" s="1"/>
  <c r="R161" i="2"/>
  <c r="R160" i="2" s="1"/>
  <c r="R159" i="2" s="1"/>
  <c r="P161" i="2"/>
  <c r="P160" i="2" s="1"/>
  <c r="P159" i="2" s="1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F120" i="2"/>
  <c r="F118" i="2"/>
  <c r="E116" i="2"/>
  <c r="J92" i="2"/>
  <c r="F91" i="2"/>
  <c r="F89" i="2"/>
  <c r="E87" i="2"/>
  <c r="J21" i="2"/>
  <c r="E21" i="2"/>
  <c r="J91" i="2" s="1"/>
  <c r="J20" i="2"/>
  <c r="J18" i="2"/>
  <c r="E18" i="2"/>
  <c r="F121" i="2" s="1"/>
  <c r="J17" i="2"/>
  <c r="J12" i="2"/>
  <c r="J118" i="2"/>
  <c r="E7" i="2"/>
  <c r="E85" i="2" s="1"/>
  <c r="L90" i="1"/>
  <c r="AM90" i="1"/>
  <c r="AM89" i="1"/>
  <c r="L89" i="1"/>
  <c r="AM87" i="1"/>
  <c r="L87" i="1"/>
  <c r="L85" i="1"/>
  <c r="L84" i="1"/>
  <c r="J156" i="2"/>
  <c r="J151" i="2"/>
  <c r="J143" i="2"/>
  <c r="BK134" i="2"/>
  <c r="J158" i="2"/>
  <c r="BK152" i="2"/>
  <c r="J147" i="2"/>
  <c r="J139" i="2"/>
  <c r="J134" i="2"/>
  <c r="BK158" i="2"/>
  <c r="J153" i="2"/>
  <c r="BK150" i="2"/>
  <c r="J146" i="2"/>
  <c r="J140" i="2"/>
  <c r="J136" i="2"/>
  <c r="BK129" i="2"/>
  <c r="BK145" i="2"/>
  <c r="BK140" i="2"/>
  <c r="BK132" i="2"/>
  <c r="AS94" i="1"/>
  <c r="BK154" i="2"/>
  <c r="J144" i="2"/>
  <c r="BK139" i="2"/>
  <c r="J161" i="2"/>
  <c r="BK153" i="2"/>
  <c r="BK148" i="2"/>
  <c r="J142" i="2"/>
  <c r="BK135" i="2"/>
  <c r="BK127" i="2"/>
  <c r="J157" i="2"/>
  <c r="BK151" i="2"/>
  <c r="BK147" i="2"/>
  <c r="BK144" i="2"/>
  <c r="J138" i="2"/>
  <c r="J135" i="2"/>
  <c r="J128" i="2"/>
  <c r="BK143" i="2"/>
  <c r="BK138" i="2"/>
  <c r="J129" i="2"/>
  <c r="BK157" i="2"/>
  <c r="J145" i="2"/>
  <c r="J141" i="2"/>
  <c r="J133" i="2"/>
  <c r="J154" i="2"/>
  <c r="J150" i="2"/>
  <c r="BK146" i="2"/>
  <c r="BK136" i="2"/>
  <c r="J132" i="2"/>
  <c r="BK161" i="2"/>
  <c r="BK156" i="2"/>
  <c r="J152" i="2"/>
  <c r="J148" i="2"/>
  <c r="BK142" i="2"/>
  <c r="BK137" i="2"/>
  <c r="BK133" i="2"/>
  <c r="J127" i="2"/>
  <c r="BK141" i="2"/>
  <c r="J137" i="2"/>
  <c r="BK128" i="2"/>
  <c r="P126" i="2" l="1"/>
  <c r="P125" i="2" s="1"/>
  <c r="T126" i="2"/>
  <c r="T125" i="2" s="1"/>
  <c r="P131" i="2"/>
  <c r="BK149" i="2"/>
  <c r="J149" i="2" s="1"/>
  <c r="J101" i="2" s="1"/>
  <c r="R149" i="2"/>
  <c r="R155" i="2"/>
  <c r="BK126" i="2"/>
  <c r="J126" i="2" s="1"/>
  <c r="J98" i="2" s="1"/>
  <c r="R126" i="2"/>
  <c r="R125" i="2" s="1"/>
  <c r="T131" i="2"/>
  <c r="T149" i="2"/>
  <c r="P155" i="2"/>
  <c r="BK131" i="2"/>
  <c r="J131" i="2"/>
  <c r="J100" i="2" s="1"/>
  <c r="R131" i="2"/>
  <c r="R130" i="2" s="1"/>
  <c r="P149" i="2"/>
  <c r="BK155" i="2"/>
  <c r="J155" i="2"/>
  <c r="J102" i="2" s="1"/>
  <c r="T155" i="2"/>
  <c r="BK160" i="2"/>
  <c r="J160" i="2"/>
  <c r="J104" i="2" s="1"/>
  <c r="J89" i="2"/>
  <c r="F92" i="2"/>
  <c r="BF128" i="2"/>
  <c r="BF139" i="2"/>
  <c r="E114" i="2"/>
  <c r="BF127" i="2"/>
  <c r="BF134" i="2"/>
  <c r="BF138" i="2"/>
  <c r="BF143" i="2"/>
  <c r="BF147" i="2"/>
  <c r="J120" i="2"/>
  <c r="BF133" i="2"/>
  <c r="BF135" i="2"/>
  <c r="BF136" i="2"/>
  <c r="BF141" i="2"/>
  <c r="BF146" i="2"/>
  <c r="BF148" i="2"/>
  <c r="BF150" i="2"/>
  <c r="BF153" i="2"/>
  <c r="BF154" i="2"/>
  <c r="BF156" i="2"/>
  <c r="BF158" i="2"/>
  <c r="BF161" i="2"/>
  <c r="BF129" i="2"/>
  <c r="BF132" i="2"/>
  <c r="BF137" i="2"/>
  <c r="BF140" i="2"/>
  <c r="BF142" i="2"/>
  <c r="BF144" i="2"/>
  <c r="BF145" i="2"/>
  <c r="BF151" i="2"/>
  <c r="BF152" i="2"/>
  <c r="BF157" i="2"/>
  <c r="F36" i="2"/>
  <c r="BC95" i="1" s="1"/>
  <c r="BC94" i="1" s="1"/>
  <c r="W32" i="1" s="1"/>
  <c r="F33" i="2"/>
  <c r="AZ95" i="1" s="1"/>
  <c r="AZ94" i="1" s="1"/>
  <c r="W29" i="1" s="1"/>
  <c r="F37" i="2"/>
  <c r="BD95" i="1" s="1"/>
  <c r="BD94" i="1" s="1"/>
  <c r="W33" i="1" s="1"/>
  <c r="F35" i="2"/>
  <c r="BB95" i="1" s="1"/>
  <c r="BB94" i="1" s="1"/>
  <c r="W31" i="1" s="1"/>
  <c r="J33" i="2"/>
  <c r="AV95" i="1" s="1"/>
  <c r="T130" i="2" l="1"/>
  <c r="T124" i="2" s="1"/>
  <c r="R124" i="2"/>
  <c r="P130" i="2"/>
  <c r="P124" i="2" s="1"/>
  <c r="AU95" i="1" s="1"/>
  <c r="AU94" i="1" s="1"/>
  <c r="BK125" i="2"/>
  <c r="J125" i="2"/>
  <c r="J97" i="2" s="1"/>
  <c r="BK130" i="2"/>
  <c r="J130" i="2" s="1"/>
  <c r="J99" i="2" s="1"/>
  <c r="BK159" i="2"/>
  <c r="J159" i="2"/>
  <c r="J103" i="2" s="1"/>
  <c r="J34" i="2"/>
  <c r="AW95" i="1"/>
  <c r="AT95" i="1" s="1"/>
  <c r="AV94" i="1"/>
  <c r="AK29" i="1" s="1"/>
  <c r="AY94" i="1"/>
  <c r="AX94" i="1"/>
  <c r="F34" i="2"/>
  <c r="BA95" i="1"/>
  <c r="BA94" i="1" s="1"/>
  <c r="AW94" i="1" s="1"/>
  <c r="AK30" i="1" s="1"/>
  <c r="BK124" i="2" l="1"/>
  <c r="J124" i="2"/>
  <c r="J96" i="2"/>
  <c r="AT94" i="1"/>
  <c r="W30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<sst xmlns="http://schemas.openxmlformats.org/spreadsheetml/2006/main" count="716" uniqueCount="251">
  <si>
    <t>Export Komplet</t>
  </si>
  <si>
    <t/>
  </si>
  <si>
    <t>2.0</t>
  </si>
  <si>
    <t>False</t>
  </si>
  <si>
    <t>{b9d7c6d6-0984-4a07-8484-03203dbac5a7}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</si>
  <si>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</si>
  <si>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</si>
  <si>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</si>
  <si>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</si>
  <si>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</si>
  <si>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</si>
  <si>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</si>
  <si>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</si>
  <si>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68-24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</si>
  <si>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</si>
  <si>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</si>
  <si>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STRECHY BUDOVY RÚVZ NOVÉ ZÁMKY</t>
  </si>
  <si>
    <t>JKSO:</t>
  </si>
  <si>
    <t>KS:</t>
  </si>
  <si>
    <t>Miesto:</t>
  </si>
  <si>
    <t>k.ú.Nové Zámky,p.č. 2733/5,reg.C</t>
  </si>
  <si>
    <t>Dátum:</t>
  </si>
  <si>
    <t>8. 8. 2024</t>
  </si>
  <si>
    <t>Objednávateľ:</t>
  </si>
  <si>
    <t>IČO:</t>
  </si>
  <si>
    <t>17336121</t>
  </si>
  <si>
    <t>Regionálny úrad verejného zdravotníctva,Nové Zámky</t>
  </si>
  <si>
    <t>IČ DPH:</t>
  </si>
  <si>
    <t>SK2021530027</t>
  </si>
  <si>
    <t>Zhotoviteľ:</t>
  </si>
  <si>
    <t>Vyplň údaj</t>
  </si>
  <si>
    <t>Projektant:</t>
  </si>
  <si>
    <t xml:space="preserve"> </t>
  </si>
  <si>
    <t>True</t>
  </si>
  <si>
    <t>Spracovateľ:</t>
  </si>
  <si>
    <t>RÚVZ NZ</t>
  </si>
  <si>
    <t>Poznámka:</t>
  </si>
  <si>
    <t>Orientačný rozpočet a výkaz výmer bol vypracovaný na základe obhliadky a pôvodnej PD z roku 1969._x000D_
Pre vypracovanie dodavateľskej cenovej ponuky musí byť prevedená obhliadka a zameranie strešných plášťov._x000D_
Vybraná dodavateľská firma sa musí riadiť všetkými technologickými predpismi a detailami a tieto zahrnúť do vlastnej cenovej ponuky._x000D_
Dodavateľská firma plne zodpovedá za predloženú cenovú ponuku.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</si>
  <si>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</si>
  <si>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</si>
  <si>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</si>
  <si>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</si>
  <si>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</si>
  <si>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</si>
  <si>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</si>
  <si>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</si>
  <si>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</si>
  <si>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</si>
  <si>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</si>
  <si>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</si>
  <si>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</si>
  <si>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</si>
  <si>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</si>
  <si>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</si>
  <si>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</si>
  <si>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</si>
  <si>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</si>
  <si>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</si>
  <si>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</si>
  <si>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</si>
  <si>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</si>
  <si>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</si>
  <si>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</si>
  <si>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</si>
  <si>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</si>
  <si>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</si>
  <si>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</si>
  <si>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</si>
  <si>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</si>
  <si>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</si>
  <si>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</si>
  <si>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</si>
  <si>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</si>
  <si>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</si>
  <si>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</si>
  <si>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</si>
  <si>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</si>
  <si>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</si>
  <si>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</si>
  <si>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</si>
  <si>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</si>
  <si>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</si>
  <si>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</si>
  <si>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</si>
  <si>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STRECHA S - PREVÁDZKOVO - TECHNICKÁ BUDOVA</t>
  </si>
  <si>
    <t>STA</t>
  </si>
  <si>
    <t>1</t>
  </si>
  <si>
    <t>{2b3f9029-79b1-41f3-8a86-04ed7a939894}</t>
  </si>
  <si>
    <t>KRYCÍ LIST ROZPOČTU</t>
  </si>
  <si>
    <t>Objekt:</t>
  </si>
  <si>
    <t>SO 01 - STRECHA S - PREVÁDZKOVO - TECHNICKÁ BUDOVA</t>
  </si>
  <si>
    <t>Orientačný rozpočet a výkaz výmer bol vypracovaný na základe obhliadky a pôvodnej PD z roku 1969. Pre vypracovanie dodavateľskej cenovej ponuky musí byť prevedená obhliadka a zameranie strešných plášťov. Vybraná dodavateľská firma sa musí riadiť všetkými technologickými predpismi a detailami a tieto zahrnúť do vlastnej cenovej ponuky. Dodavateľská firma plne zodpovedá za predloženú cenovú ponuku.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</si>
  <si>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</si>
  <si>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</si>
  <si>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</si>
  <si>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</si>
  <si>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</si>
  <si>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</si>
  <si>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</si>
  <si>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</si>
  <si>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712 - Izolácie striech, povlakové krytiny</t>
  </si>
  <si>
    <t xml:space="preserve">    713 - Izolácie tepelné</t>
  </si>
  <si>
    <t xml:space="preserve">    764 - Konštrukcie klampiarske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</si>
  <si>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</si>
  <si>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</si>
  <si>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</si>
  <si>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</si>
  <si>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</si>
  <si>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</si>
  <si>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</si>
  <si>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</si>
  <si>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</si>
  <si>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</si>
  <si>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</si>
  <si>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</si>
  <si>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</si>
  <si>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</si>
  <si>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</si>
  <si>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</si>
  <si>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</si>
  <si>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</si>
  <si>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</si>
  <si>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</si>
  <si>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979011111.S</t>
  </si>
  <si>
    <t>Zvislá doprava sutiny a vybúraných hmôt za prvé podlažie nad alebo pod základným podlažím</t>
  </si>
  <si>
    <t>t</t>
  </si>
  <si>
    <t>4</t>
  </si>
  <si>
    <t>2</t>
  </si>
  <si>
    <t>-1247906573</t>
  </si>
  <si>
    <t>979081111.S</t>
  </si>
  <si>
    <t>Odvoz sutiny a vybúraných hmôt na skládku do 1 km</t>
  </si>
  <si>
    <t>-67552342</t>
  </si>
  <si>
    <t>3</t>
  </si>
  <si>
    <t>979081121.S</t>
  </si>
  <si>
    <t>Odvoz sutiny a vybúraných hmôt na skládku za každý ďalší 1 km</t>
  </si>
  <si>
    <t>596453850</t>
  </si>
  <si>
    <t>PSV</t>
  </si>
  <si>
    <t>Práce a dodávky PSV</t>
  </si>
  <si>
    <t>712</t>
  </si>
  <si>
    <t>Izolácie striech, povlakové krytiny</t>
  </si>
  <si>
    <t>712370070.S1</t>
  </si>
  <si>
    <t>Zhotovenie povlakovej krytiny striech plochých do 10° PVC-P fóliou upevnenou prikotvením so zvarením spoju</t>
  </si>
  <si>
    <t>m2</t>
  </si>
  <si>
    <t>16</t>
  </si>
  <si>
    <t>1017528312</t>
  </si>
  <si>
    <t>5</t>
  </si>
  <si>
    <t>M</t>
  </si>
  <si>
    <t>283220002000.S</t>
  </si>
  <si>
    <t>Hydroizolačná fólia PVC-P hr. 1,5 mm izolácia plochých striech</t>
  </si>
  <si>
    <t>32</t>
  </si>
  <si>
    <t>1452138296</t>
  </si>
  <si>
    <t>6</t>
  </si>
  <si>
    <t>311970001700.S</t>
  </si>
  <si>
    <t xml:space="preserve">Vrut na kotvenie izolácie </t>
  </si>
  <si>
    <t>ks</t>
  </si>
  <si>
    <t>-2126383011</t>
  </si>
  <si>
    <t>7</t>
  </si>
  <si>
    <t>712390981.S</t>
  </si>
  <si>
    <t>Údržba pôvodnej povlakovej krytiny striech plochých do 10° ostatné posypom -  príp.bubliny sa vyrežú, preplátujú, v miestach kaluží sa povrch vyrovná pieskovým násypom</t>
  </si>
  <si>
    <t>-1942796806</t>
  </si>
  <si>
    <t>8</t>
  </si>
  <si>
    <t>712873240.S</t>
  </si>
  <si>
    <t>Zhotovenie povlakovej krytiny vytiahnutím izol. povlaku  PVC-P na konštrukcie prevyšujúce úroveň strechy nad 50 cm prikotvením so zváraným spojom</t>
  </si>
  <si>
    <t>2132154767</t>
  </si>
  <si>
    <t>-1723375748</t>
  </si>
  <si>
    <t>10</t>
  </si>
  <si>
    <t>311970001500.S.</t>
  </si>
  <si>
    <t>Vrut na kotvenie izolácie - atika</t>
  </si>
  <si>
    <t>240874852</t>
  </si>
  <si>
    <t>11</t>
  </si>
  <si>
    <t>712973220.S</t>
  </si>
  <si>
    <t>Detaily k PVC-P fóliam osadenie hotovej strešnej vpuste</t>
  </si>
  <si>
    <t>-1343633071</t>
  </si>
  <si>
    <t>12</t>
  </si>
  <si>
    <t>286630004900.</t>
  </si>
  <si>
    <t>Strešný vtok s PVC izolačnou fóliou, vertikálny odtok DN 110, záchytný kôš D 180 mm</t>
  </si>
  <si>
    <t>1366977914</t>
  </si>
  <si>
    <t>13</t>
  </si>
  <si>
    <t>311690001000.</t>
  </si>
  <si>
    <t>Rozperný nit</t>
  </si>
  <si>
    <t>365626294</t>
  </si>
  <si>
    <t>14</t>
  </si>
  <si>
    <t>712973245.S</t>
  </si>
  <si>
    <t>Zhotovenie flekov v rohoch na povlakovej krytine z PVC-P fólie</t>
  </si>
  <si>
    <t>-644088785</t>
  </si>
  <si>
    <t>15</t>
  </si>
  <si>
    <t>712990040.S</t>
  </si>
  <si>
    <t>Položenie geotextílie vodorovne alebo zvislo na strechy ploché do 10°</t>
  </si>
  <si>
    <t>1257466419</t>
  </si>
  <si>
    <t>693110004500.S</t>
  </si>
  <si>
    <t>Geotextília polypropylénová netkaná 300 g/m2</t>
  </si>
  <si>
    <t>-1835285656</t>
  </si>
  <si>
    <t>17</t>
  </si>
  <si>
    <t>712991010.S</t>
  </si>
  <si>
    <t>Montáž podkladnej konštrukcie z OSB dosiek na atike šírky 200 - 250 mm pod klampiarske konštrukcie</t>
  </si>
  <si>
    <t>m</t>
  </si>
  <si>
    <t>-57967950</t>
  </si>
  <si>
    <t>18</t>
  </si>
  <si>
    <t>311970001100.</t>
  </si>
  <si>
    <t>Kotviaci prvok</t>
  </si>
  <si>
    <t>-515015256</t>
  </si>
  <si>
    <t>19</t>
  </si>
  <si>
    <t>607260000300.S</t>
  </si>
  <si>
    <t>Doska OSB nebrúsená hr. 18 mm</t>
  </si>
  <si>
    <t>438179243</t>
  </si>
  <si>
    <t>998712101.S</t>
  </si>
  <si>
    <t>Presun hmôt pre izoláciu povlakovej krytiny v objektoch výšky do 6 m</t>
  </si>
  <si>
    <t>901034301</t>
  </si>
  <si>
    <t>713</t>
  </si>
  <si>
    <t>Izolácie tepelné</t>
  </si>
  <si>
    <t>21</t>
  </si>
  <si>
    <t>713142151.S</t>
  </si>
  <si>
    <t>Montáž tepelnej izolácie striech plochých do 10° polystyrénom, jednovrstvová kladenými voľne</t>
  </si>
  <si>
    <t>-124775999</t>
  </si>
  <si>
    <t>22</t>
  </si>
  <si>
    <t>283720008000.S</t>
  </si>
  <si>
    <t>-32562680</t>
  </si>
  <si>
    <t>23</t>
  </si>
  <si>
    <t>713144080.S</t>
  </si>
  <si>
    <t>Montáž tepelnej izolácie na atiku z XPS do lepidla, v spáde</t>
  </si>
  <si>
    <t>512746740</t>
  </si>
  <si>
    <t>24</t>
  </si>
  <si>
    <t>283750000400.S</t>
  </si>
  <si>
    <t>Doska XPS hr. 20 mm, zateplenie soklov, suterénov, podláh</t>
  </si>
  <si>
    <t>617634847</t>
  </si>
  <si>
    <t>25</t>
  </si>
  <si>
    <t>-296395749</t>
  </si>
  <si>
    <t>764</t>
  </si>
  <si>
    <t>Konštrukcie klampiarske</t>
  </si>
  <si>
    <t>26</t>
  </si>
  <si>
    <t>764421850.S</t>
  </si>
  <si>
    <t>Demontáž oplechovania ríms a atík,  -0,00175t</t>
  </si>
  <si>
    <t>-727768799</t>
  </si>
  <si>
    <t>27</t>
  </si>
  <si>
    <t>764430420.S</t>
  </si>
  <si>
    <t>Oplechovanie muriva a atík z pozinkovaného farbeného PZf plechu, vrátane rohov r.š. 330 mm</t>
  </si>
  <si>
    <t>-364764970</t>
  </si>
  <si>
    <t>28</t>
  </si>
  <si>
    <t>998764101.S</t>
  </si>
  <si>
    <t>Presun hmôt pre konštrukcie klampiarske v objektoch výšky do 6 m</t>
  </si>
  <si>
    <t>230072681</t>
  </si>
  <si>
    <t>Práce a dodávky M</t>
  </si>
  <si>
    <t>21-M</t>
  </si>
  <si>
    <t>Elektromontáže</t>
  </si>
  <si>
    <t>29</t>
  </si>
  <si>
    <t>210293001.S</t>
  </si>
  <si>
    <t>Bleskozvod - demontáž, spätná montáž - podľa dodavateľskej ponuky!</t>
  </si>
  <si>
    <t>64</t>
  </si>
  <si>
    <t>327831113</t>
  </si>
  <si>
    <t>Príloha č. 2</t>
  </si>
  <si>
    <t>Doska EPS hr. 200 mm, pevnosť v tlaku 200 kPa, na zateplenie podláh a plochých striech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</si>
</sst>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82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68" t="s">
        <v>13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6"/>
      <c r="BE5" s="165" t="s">
        <v>14</v>
      </c>
      <c r="BS5" s="13" t="s">
        <v>6</v>
      </c>
    </row>
    <row r="6" spans="1:74" ht="36.9" customHeight="1">
      <c r="B6" s="16"/>
      <c r="D6" s="22" t="s">
        <v>15</v>
      </c>
      <c r="K6" s="170" t="s">
        <v>16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6"/>
      <c r="BE6" s="166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66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66"/>
      <c r="BS8" s="13" t="s">
        <v>6</v>
      </c>
    </row>
    <row r="9" spans="1:74" ht="14.4" customHeight="1">
      <c r="B9" s="16"/>
      <c r="AR9" s="16"/>
      <c r="BE9" s="166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25</v>
      </c>
      <c r="AR10" s="16"/>
      <c r="BE10" s="166"/>
      <c r="BS10" s="13" t="s">
        <v>6</v>
      </c>
    </row>
    <row r="11" spans="1:74" ht="18.45" customHeight="1">
      <c r="B11" s="16"/>
      <c r="E11" s="21" t="s">
        <v>26</v>
      </c>
      <c r="AK11" s="23" t="s">
        <v>27</v>
      </c>
      <c r="AN11" s="21" t="s">
        <v>28</v>
      </c>
      <c r="AR11" s="16"/>
      <c r="BE11" s="166"/>
      <c r="BS11" s="13" t="s">
        <v>6</v>
      </c>
    </row>
    <row r="12" spans="1:74" ht="6.9" customHeight="1">
      <c r="B12" s="16"/>
      <c r="AR12" s="16"/>
      <c r="BE12" s="166"/>
      <c r="BS12" s="13" t="s">
        <v>6</v>
      </c>
    </row>
    <row r="13" spans="1:74" ht="12" customHeight="1">
      <c r="B13" s="16"/>
      <c r="D13" s="23" t="s">
        <v>29</v>
      </c>
      <c r="AK13" s="23" t="s">
        <v>24</v>
      </c>
      <c r="AN13" s="25" t="s">
        <v>30</v>
      </c>
      <c r="AR13" s="16"/>
      <c r="BE13" s="166"/>
      <c r="BS13" s="13" t="s">
        <v>6</v>
      </c>
    </row>
    <row r="14" spans="1:74" ht="13.2">
      <c r="B14" s="16"/>
      <c r="E14" s="171" t="s">
        <v>30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23" t="s">
        <v>27</v>
      </c>
      <c r="AN14" s="25" t="s">
        <v>30</v>
      </c>
      <c r="AR14" s="16"/>
      <c r="BE14" s="166"/>
      <c r="BS14" s="13" t="s">
        <v>6</v>
      </c>
    </row>
    <row r="15" spans="1:74" ht="6.9" customHeight="1">
      <c r="B15" s="16"/>
      <c r="AR15" s="16"/>
      <c r="BE15" s="166"/>
      <c r="BS15" s="13" t="s">
        <v>3</v>
      </c>
    </row>
    <row r="16" spans="1:74" ht="12" customHeight="1">
      <c r="B16" s="16"/>
      <c r="D16" s="23" t="s">
        <v>31</v>
      </c>
      <c r="AK16" s="23" t="s">
        <v>24</v>
      </c>
      <c r="AN16" s="21" t="s">
        <v>1</v>
      </c>
      <c r="AR16" s="16"/>
      <c r="BE16" s="166"/>
      <c r="BS16" s="13" t="s">
        <v>3</v>
      </c>
    </row>
    <row r="17" spans="2:71" ht="18.45" customHeight="1">
      <c r="B17" s="16"/>
      <c r="E17" s="21" t="s">
        <v>32</v>
      </c>
      <c r="AK17" s="23" t="s">
        <v>27</v>
      </c>
      <c r="AN17" s="21" t="s">
        <v>1</v>
      </c>
      <c r="AR17" s="16"/>
      <c r="BE17" s="166"/>
      <c r="BS17" s="13" t="s">
        <v>33</v>
      </c>
    </row>
    <row r="18" spans="2:71" ht="6.9" customHeight="1">
      <c r="B18" s="16"/>
      <c r="AR18" s="16"/>
      <c r="BE18" s="166"/>
      <c r="BS18" s="13" t="s">
        <v>6</v>
      </c>
    </row>
    <row r="19" spans="2:71" ht="12" customHeight="1">
      <c r="B19" s="16"/>
      <c r="D19" s="23" t="s">
        <v>34</v>
      </c>
      <c r="AK19" s="23" t="s">
        <v>24</v>
      </c>
      <c r="AN19" s="21" t="s">
        <v>25</v>
      </c>
      <c r="AR19" s="16"/>
      <c r="BE19" s="166"/>
      <c r="BS19" s="13" t="s">
        <v>6</v>
      </c>
    </row>
    <row r="20" spans="2:71" ht="18.45" customHeight="1">
      <c r="B20" s="16"/>
      <c r="E20" s="21" t="s">
        <v>35</v>
      </c>
      <c r="AK20" s="23" t="s">
        <v>27</v>
      </c>
      <c r="AN20" s="21" t="s">
        <v>28</v>
      </c>
      <c r="AR20" s="16"/>
      <c r="BE20" s="166"/>
      <c r="BS20" s="13" t="s">
        <v>33</v>
      </c>
    </row>
    <row r="21" spans="2:71" ht="6.9" customHeight="1">
      <c r="B21" s="16"/>
      <c r="AR21" s="16"/>
      <c r="BE21" s="166"/>
    </row>
    <row r="22" spans="2:71" ht="12" customHeight="1">
      <c r="B22" s="16"/>
      <c r="D22" s="23" t="s">
        <v>36</v>
      </c>
      <c r="AR22" s="16"/>
      <c r="BE22" s="166"/>
    </row>
    <row r="23" spans="2:71" ht="59.25" customHeight="1">
      <c r="B23" s="16"/>
      <c r="E23" s="173" t="s">
        <v>37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16"/>
      <c r="BE23" s="166"/>
    </row>
    <row r="24" spans="2:71" ht="6.9" customHeight="1">
      <c r="B24" s="16"/>
      <c r="AR24" s="16"/>
      <c r="BE24" s="166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6"/>
    </row>
    <row r="26" spans="2:71" s="1" customFormat="1" ht="25.95" customHeight="1">
      <c r="B26" s="28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4">
        <f>ROUND(AG94,2)</f>
        <v>0</v>
      </c>
      <c r="AL26" s="175"/>
      <c r="AM26" s="175"/>
      <c r="AN26" s="175"/>
      <c r="AO26" s="175"/>
      <c r="AR26" s="28"/>
      <c r="BE26" s="166"/>
    </row>
    <row r="27" spans="2:71" s="1" customFormat="1" ht="6.9" customHeight="1">
      <c r="B27" s="28"/>
      <c r="AR27" s="28"/>
      <c r="BE27" s="166"/>
    </row>
    <row r="28" spans="2:71" s="1" customFormat="1" ht="13.2">
      <c r="B28" s="28"/>
      <c r="L28" s="176" t="s">
        <v>39</v>
      </c>
      <c r="M28" s="176"/>
      <c r="N28" s="176"/>
      <c r="O28" s="176"/>
      <c r="P28" s="176"/>
      <c r="W28" s="176" t="s">
        <v>40</v>
      </c>
      <c r="X28" s="176"/>
      <c r="Y28" s="176"/>
      <c r="Z28" s="176"/>
      <c r="AA28" s="176"/>
      <c r="AB28" s="176"/>
      <c r="AC28" s="176"/>
      <c r="AD28" s="176"/>
      <c r="AE28" s="176"/>
      <c r="AK28" s="176" t="s">
        <v>41</v>
      </c>
      <c r="AL28" s="176"/>
      <c r="AM28" s="176"/>
      <c r="AN28" s="176"/>
      <c r="AO28" s="176"/>
      <c r="AR28" s="28"/>
      <c r="BE28" s="166"/>
    </row>
    <row r="29" spans="2:71" s="2" customFormat="1" ht="14.4" customHeight="1">
      <c r="B29" s="32"/>
      <c r="D29" s="23" t="s">
        <v>42</v>
      </c>
      <c r="F29" s="33" t="s">
        <v>43</v>
      </c>
      <c r="L29" s="164">
        <v>0.2</v>
      </c>
      <c r="M29" s="163"/>
      <c r="N29" s="163"/>
      <c r="O29" s="163"/>
      <c r="P29" s="163"/>
      <c r="W29" s="162">
        <f>ROUND(AZ94, 2)</f>
        <v>0</v>
      </c>
      <c r="X29" s="163"/>
      <c r="Y29" s="163"/>
      <c r="Z29" s="163"/>
      <c r="AA29" s="163"/>
      <c r="AB29" s="163"/>
      <c r="AC29" s="163"/>
      <c r="AD29" s="163"/>
      <c r="AE29" s="163"/>
      <c r="AK29" s="162">
        <f>ROUND(AV94, 2)</f>
        <v>0</v>
      </c>
      <c r="AL29" s="163"/>
      <c r="AM29" s="163"/>
      <c r="AN29" s="163"/>
      <c r="AO29" s="163"/>
      <c r="AR29" s="32"/>
      <c r="BE29" s="167"/>
    </row>
    <row r="30" spans="2:71" s="2" customFormat="1" ht="14.4" customHeight="1">
      <c r="B30" s="32"/>
      <c r="F30" s="33" t="s">
        <v>44</v>
      </c>
      <c r="L30" s="164">
        <v>0.2</v>
      </c>
      <c r="M30" s="163"/>
      <c r="N30" s="163"/>
      <c r="O30" s="163"/>
      <c r="P30" s="163"/>
      <c r="W30" s="162">
        <f>ROUND(BA94, 2)</f>
        <v>0</v>
      </c>
      <c r="X30" s="163"/>
      <c r="Y30" s="163"/>
      <c r="Z30" s="163"/>
      <c r="AA30" s="163"/>
      <c r="AB30" s="163"/>
      <c r="AC30" s="163"/>
      <c r="AD30" s="163"/>
      <c r="AE30" s="163"/>
      <c r="AK30" s="162">
        <f>ROUND(AW94, 2)</f>
        <v>0</v>
      </c>
      <c r="AL30" s="163"/>
      <c r="AM30" s="163"/>
      <c r="AN30" s="163"/>
      <c r="AO30" s="163"/>
      <c r="AR30" s="32"/>
      <c r="BE30" s="167"/>
    </row>
    <row r="31" spans="2:71" s="2" customFormat="1" ht="14.4" hidden="1" customHeight="1">
      <c r="B31" s="32"/>
      <c r="F31" s="23" t="s">
        <v>45</v>
      </c>
      <c r="L31" s="164">
        <v>0.2</v>
      </c>
      <c r="M31" s="163"/>
      <c r="N31" s="163"/>
      <c r="O31" s="163"/>
      <c r="P31" s="163"/>
      <c r="W31" s="162">
        <f>ROUND(BB94, 2)</f>
        <v>0</v>
      </c>
      <c r="X31" s="163"/>
      <c r="Y31" s="163"/>
      <c r="Z31" s="163"/>
      <c r="AA31" s="163"/>
      <c r="AB31" s="163"/>
      <c r="AC31" s="163"/>
      <c r="AD31" s="163"/>
      <c r="AE31" s="163"/>
      <c r="AK31" s="162">
        <v>0</v>
      </c>
      <c r="AL31" s="163"/>
      <c r="AM31" s="163"/>
      <c r="AN31" s="163"/>
      <c r="AO31" s="163"/>
      <c r="AR31" s="32"/>
      <c r="BE31" s="167"/>
    </row>
    <row r="32" spans="2:71" s="2" customFormat="1" ht="14.4" hidden="1" customHeight="1">
      <c r="B32" s="32"/>
      <c r="F32" s="23" t="s">
        <v>46</v>
      </c>
      <c r="L32" s="164">
        <v>0.2</v>
      </c>
      <c r="M32" s="163"/>
      <c r="N32" s="163"/>
      <c r="O32" s="163"/>
      <c r="P32" s="163"/>
      <c r="W32" s="162">
        <f>ROUND(BC94, 2)</f>
        <v>0</v>
      </c>
      <c r="X32" s="163"/>
      <c r="Y32" s="163"/>
      <c r="Z32" s="163"/>
      <c r="AA32" s="163"/>
      <c r="AB32" s="163"/>
      <c r="AC32" s="163"/>
      <c r="AD32" s="163"/>
      <c r="AE32" s="163"/>
      <c r="AK32" s="162">
        <v>0</v>
      </c>
      <c r="AL32" s="163"/>
      <c r="AM32" s="163"/>
      <c r="AN32" s="163"/>
      <c r="AO32" s="163"/>
      <c r="AR32" s="32"/>
      <c r="BE32" s="167"/>
    </row>
    <row r="33" spans="2:57" s="2" customFormat="1" ht="14.4" hidden="1" customHeight="1">
      <c r="B33" s="32"/>
      <c r="F33" s="33" t="s">
        <v>47</v>
      </c>
      <c r="L33" s="164">
        <v>0</v>
      </c>
      <c r="M33" s="163"/>
      <c r="N33" s="163"/>
      <c r="O33" s="163"/>
      <c r="P33" s="163"/>
      <c r="W33" s="162">
        <f>ROUND(BD94, 2)</f>
        <v>0</v>
      </c>
      <c r="X33" s="163"/>
      <c r="Y33" s="163"/>
      <c r="Z33" s="163"/>
      <c r="AA33" s="163"/>
      <c r="AB33" s="163"/>
      <c r="AC33" s="163"/>
      <c r="AD33" s="163"/>
      <c r="AE33" s="163"/>
      <c r="AK33" s="162">
        <v>0</v>
      </c>
      <c r="AL33" s="163"/>
      <c r="AM33" s="163"/>
      <c r="AN33" s="163"/>
      <c r="AO33" s="163"/>
      <c r="AR33" s="32"/>
      <c r="BE33" s="167"/>
    </row>
    <row r="34" spans="2:57" s="1" customFormat="1" ht="6.9" customHeight="1">
      <c r="B34" s="28"/>
      <c r="AR34" s="28"/>
      <c r="BE34" s="166"/>
    </row>
    <row r="35" spans="2:57" s="1" customFormat="1" ht="25.95" customHeight="1">
      <c r="B35" s="28"/>
      <c r="C35" s="34"/>
      <c r="D35" s="35" t="s">
        <v>48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49</v>
      </c>
      <c r="U35" s="36"/>
      <c r="V35" s="36"/>
      <c r="W35" s="36"/>
      <c r="X35" s="197" t="s">
        <v>50</v>
      </c>
      <c r="Y35" s="198"/>
      <c r="Z35" s="198"/>
      <c r="AA35" s="198"/>
      <c r="AB35" s="198"/>
      <c r="AC35" s="36"/>
      <c r="AD35" s="36"/>
      <c r="AE35" s="36"/>
      <c r="AF35" s="36"/>
      <c r="AG35" s="36"/>
      <c r="AH35" s="36"/>
      <c r="AI35" s="36"/>
      <c r="AJ35" s="36"/>
      <c r="AK35" s="199">
        <f>SUM(AK26:AK33)</f>
        <v>0</v>
      </c>
      <c r="AL35" s="198"/>
      <c r="AM35" s="198"/>
      <c r="AN35" s="198"/>
      <c r="AO35" s="200"/>
      <c r="AP35" s="34"/>
      <c r="AQ35" s="34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38" t="s">
        <v>51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52</v>
      </c>
      <c r="AI49" s="39"/>
      <c r="AJ49" s="39"/>
      <c r="AK49" s="39"/>
      <c r="AL49" s="39"/>
      <c r="AM49" s="39"/>
      <c r="AN49" s="39"/>
      <c r="AO49" s="39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40" t="s">
        <v>53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54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53</v>
      </c>
      <c r="AI60" s="30"/>
      <c r="AJ60" s="30"/>
      <c r="AK60" s="30"/>
      <c r="AL60" s="30"/>
      <c r="AM60" s="40" t="s">
        <v>54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38" t="s">
        <v>55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56</v>
      </c>
      <c r="AI64" s="39"/>
      <c r="AJ64" s="39"/>
      <c r="AK64" s="39"/>
      <c r="AL64" s="39"/>
      <c r="AM64" s="39"/>
      <c r="AN64" s="39"/>
      <c r="AO64" s="39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40" t="s">
        <v>53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54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53</v>
      </c>
      <c r="AI75" s="30"/>
      <c r="AJ75" s="30"/>
      <c r="AK75" s="30"/>
      <c r="AL75" s="30"/>
      <c r="AM75" s="40" t="s">
        <v>54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8"/>
    </row>
    <row r="81" spans="1:91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8"/>
    </row>
    <row r="82" spans="1:91" s="1" customFormat="1" ht="24.9" customHeight="1">
      <c r="B82" s="28"/>
      <c r="C82" s="17" t="s">
        <v>57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5"/>
      <c r="C84" s="23" t="s">
        <v>12</v>
      </c>
      <c r="L84" s="3" t="str">
        <f>K5</f>
        <v>68-24</v>
      </c>
      <c r="AR84" s="45"/>
    </row>
    <row r="85" spans="1:91" s="4" customFormat="1" ht="36.9" customHeight="1">
      <c r="B85" s="46"/>
      <c r="C85" s="47" t="s">
        <v>15</v>
      </c>
      <c r="L85" s="188" t="str">
        <f>K6</f>
        <v>REKONŠTRUKCIA STRECHY BUDOVY RÚVZ NOVÉ ZÁMKY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6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19</v>
      </c>
      <c r="L87" s="48" t="str">
        <f>IF(K8="","",K8)</f>
        <v>k.ú.Nové Zámky,p.č. 2733/5,reg.C</v>
      </c>
      <c r="AI87" s="23" t="s">
        <v>21</v>
      </c>
      <c r="AM87" s="190" t="str">
        <f>IF(AN8= "","",AN8)</f>
        <v>8. 8. 2024</v>
      </c>
      <c r="AN87" s="190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23</v>
      </c>
      <c r="L89" s="3" t="str">
        <f>IF(E11= "","",E11)</f>
        <v>Regionálny úrad verejného zdravotníctva,Nové Zámky</v>
      </c>
      <c r="AI89" s="23" t="s">
        <v>31</v>
      </c>
      <c r="AM89" s="191" t="str">
        <f>IF(E17="","",E17)</f>
        <v xml:space="preserve"> </v>
      </c>
      <c r="AN89" s="192"/>
      <c r="AO89" s="192"/>
      <c r="AP89" s="192"/>
      <c r="AR89" s="28"/>
      <c r="AS89" s="193" t="s">
        <v>58</v>
      </c>
      <c r="AT89" s="194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15" customHeight="1">
      <c r="B90" s="28"/>
      <c r="C90" s="23" t="s">
        <v>29</v>
      </c>
      <c r="L90" s="3" t="str">
        <f>IF(E14= "Vyplň údaj","",E14)</f>
        <v/>
      </c>
      <c r="AI90" s="23" t="s">
        <v>34</v>
      </c>
      <c r="AM90" s="191" t="str">
        <f>IF(E20="","",E20)</f>
        <v>RÚVZ NZ</v>
      </c>
      <c r="AN90" s="192"/>
      <c r="AO90" s="192"/>
      <c r="AP90" s="192"/>
      <c r="AR90" s="28"/>
      <c r="AS90" s="195"/>
      <c r="AT90" s="196"/>
      <c r="BD90" s="52"/>
    </row>
    <row r="91" spans="1:91" s="1" customFormat="1" ht="10.95" customHeight="1">
      <c r="B91" s="28"/>
      <c r="AR91" s="28"/>
      <c r="AS91" s="195"/>
      <c r="AT91" s="196"/>
      <c r="BD91" s="52"/>
    </row>
    <row r="92" spans="1:91" s="1" customFormat="1" ht="29.25" customHeight="1">
      <c r="B92" s="28"/>
      <c r="C92" s="183" t="s">
        <v>59</v>
      </c>
      <c r="D92" s="184"/>
      <c r="E92" s="184"/>
      <c r="F92" s="184"/>
      <c r="G92" s="184"/>
      <c r="H92" s="53"/>
      <c r="I92" s="185" t="s">
        <v>60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6" t="s">
        <v>61</v>
      </c>
      <c r="AH92" s="184"/>
      <c r="AI92" s="184"/>
      <c r="AJ92" s="184"/>
      <c r="AK92" s="184"/>
      <c r="AL92" s="184"/>
      <c r="AM92" s="184"/>
      <c r="AN92" s="185" t="s">
        <v>62</v>
      </c>
      <c r="AO92" s="184"/>
      <c r="AP92" s="187"/>
      <c r="AQ92" s="54" t="s">
        <v>63</v>
      </c>
      <c r="AR92" s="28"/>
      <c r="AS92" s="55" t="s">
        <v>64</v>
      </c>
      <c r="AT92" s="56" t="s">
        <v>65</v>
      </c>
      <c r="AU92" s="56" t="s">
        <v>66</v>
      </c>
      <c r="AV92" s="56" t="s">
        <v>67</v>
      </c>
      <c r="AW92" s="56" t="s">
        <v>68</v>
      </c>
      <c r="AX92" s="56" t="s">
        <v>69</v>
      </c>
      <c r="AY92" s="56" t="s">
        <v>70</v>
      </c>
      <c r="AZ92" s="56" t="s">
        <v>71</v>
      </c>
      <c r="BA92" s="56" t="s">
        <v>72</v>
      </c>
      <c r="BB92" s="56" t="s">
        <v>73</v>
      </c>
      <c r="BC92" s="56" t="s">
        <v>74</v>
      </c>
      <c r="BD92" s="57" t="s">
        <v>75</v>
      </c>
    </row>
    <row r="93" spans="1:91" s="1" customFormat="1" ht="10.95" customHeight="1">
      <c r="B93" s="28"/>
      <c r="AR93" s="28"/>
      <c r="AS93" s="58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" customHeight="1">
      <c r="B94" s="59"/>
      <c r="C94" s="60" t="s">
        <v>76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0">
        <f>ROUND(AG95,2)</f>
        <v>0</v>
      </c>
      <c r="AH94" s="180"/>
      <c r="AI94" s="180"/>
      <c r="AJ94" s="180"/>
      <c r="AK94" s="180"/>
      <c r="AL94" s="180"/>
      <c r="AM94" s="180"/>
      <c r="AN94" s="181">
        <f>SUM(AG94,AT94)</f>
        <v>0</v>
      </c>
      <c r="AO94" s="181"/>
      <c r="AP94" s="181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77</v>
      </c>
      <c r="BT94" s="68" t="s">
        <v>78</v>
      </c>
      <c r="BU94" s="69" t="s">
        <v>79</v>
      </c>
      <c r="BV94" s="68" t="s">
        <v>80</v>
      </c>
      <c r="BW94" s="68" t="s">
        <v>4</v>
      </c>
      <c r="BX94" s="68" t="s">
        <v>81</v>
      </c>
      <c r="CL94" s="68" t="s">
        <v>1</v>
      </c>
    </row>
    <row r="95" spans="1:91" s="6" customFormat="1" ht="24.75" customHeight="1">
      <c r="A95" s="70" t="s">
        <v>82</v>
      </c>
      <c r="B95" s="71"/>
      <c r="C95" s="72"/>
      <c r="D95" s="179" t="s">
        <v>83</v>
      </c>
      <c r="E95" s="179"/>
      <c r="F95" s="179"/>
      <c r="G95" s="179"/>
      <c r="H95" s="179"/>
      <c r="I95" s="73"/>
      <c r="J95" s="179" t="s">
        <v>84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'SO 01 - STRECHA S - PREVÁ...'!J30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74" t="s">
        <v>85</v>
      </c>
      <c r="AR95" s="71"/>
      <c r="AS95" s="75">
        <v>0</v>
      </c>
      <c r="AT95" s="76">
        <f>ROUND(SUM(AV95:AW95),2)</f>
        <v>0</v>
      </c>
      <c r="AU95" s="77">
        <f>'SO 01 - STRECHA S - PREVÁ...'!P124</f>
        <v>0</v>
      </c>
      <c r="AV95" s="76">
        <f>'SO 01 - STRECHA S - PREVÁ...'!J33</f>
        <v>0</v>
      </c>
      <c r="AW95" s="76">
        <f>'SO 01 - STRECHA S - PREVÁ...'!J34</f>
        <v>0</v>
      </c>
      <c r="AX95" s="76">
        <f>'SO 01 - STRECHA S - PREVÁ...'!J35</f>
        <v>0</v>
      </c>
      <c r="AY95" s="76">
        <f>'SO 01 - STRECHA S - PREVÁ...'!J36</f>
        <v>0</v>
      </c>
      <c r="AZ95" s="76">
        <f>'SO 01 - STRECHA S - PREVÁ...'!F33</f>
        <v>0</v>
      </c>
      <c r="BA95" s="76">
        <f>'SO 01 - STRECHA S - PREVÁ...'!F34</f>
        <v>0</v>
      </c>
      <c r="BB95" s="76">
        <f>'SO 01 - STRECHA S - PREVÁ...'!F35</f>
        <v>0</v>
      </c>
      <c r="BC95" s="76">
        <f>'SO 01 - STRECHA S - PREVÁ...'!F36</f>
        <v>0</v>
      </c>
      <c r="BD95" s="78">
        <f>'SO 01 - STRECHA S - PREVÁ...'!F37</f>
        <v>0</v>
      </c>
      <c r="BT95" s="79" t="s">
        <v>86</v>
      </c>
      <c r="BV95" s="79" t="s">
        <v>80</v>
      </c>
      <c r="BW95" s="79" t="s">
        <v>87</v>
      </c>
      <c r="BX95" s="79" t="s">
        <v>4</v>
      </c>
      <c r="CL95" s="79" t="s">
        <v>1</v>
      </c>
      <c r="CM95" s="79" t="s">
        <v>78</v>
      </c>
    </row>
    <row r="96" spans="1:91" s="1" customFormat="1" ht="30" customHeight="1">
      <c r="B96" s="28"/>
      <c r="AR96" s="28"/>
    </row>
    <row r="97" spans="2:44" s="1" customFormat="1" ht="6.9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SO 01 - STRECHA S - PREV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2"/>
  <sheetViews>
    <sheetView showGridLines="0" tabSelected="1" topLeftCell="A137" workbookViewId="0">
      <selection activeCell="F152" sqref="F15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7.2851562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J2" s="161" t="s">
        <v>249</v>
      </c>
      <c r="L2" s="182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87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" customHeight="1">
      <c r="B4" s="16"/>
      <c r="D4" s="17" t="s">
        <v>88</v>
      </c>
      <c r="L4" s="16"/>
      <c r="M4" s="80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02" t="str">
        <f>'Rekapitulácia stavby'!K6</f>
        <v>REKONŠTRUKCIA STRECHY BUDOVY RÚVZ NOVÉ ZÁMKY</v>
      </c>
      <c r="F7" s="203"/>
      <c r="G7" s="203"/>
      <c r="H7" s="203"/>
      <c r="L7" s="16"/>
    </row>
    <row r="8" spans="2:46" s="1" customFormat="1" ht="12" customHeight="1">
      <c r="B8" s="28"/>
      <c r="D8" s="23" t="s">
        <v>89</v>
      </c>
      <c r="L8" s="28"/>
    </row>
    <row r="9" spans="2:46" s="1" customFormat="1" ht="30" customHeight="1">
      <c r="B9" s="28"/>
      <c r="E9" s="188" t="s">
        <v>90</v>
      </c>
      <c r="F9" s="201"/>
      <c r="G9" s="201"/>
      <c r="H9" s="20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49" t="str">
        <f>'Rekapitulácia stavby'!AN8</f>
        <v>8. 8. 2024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25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28</v>
      </c>
      <c r="L15" s="28"/>
    </row>
    <row r="16" spans="2:46" s="1" customFormat="1" ht="6.9" customHeight="1">
      <c r="B16" s="28"/>
      <c r="L16" s="28"/>
    </row>
    <row r="17" spans="2:52" s="1" customFormat="1" ht="12" customHeight="1">
      <c r="B17" s="28"/>
      <c r="D17" s="23" t="s">
        <v>29</v>
      </c>
      <c r="I17" s="23" t="s">
        <v>24</v>
      </c>
      <c r="J17" s="24" t="str">
        <f>'Rekapitulácia stavby'!AN13</f>
        <v>Vyplň údaj</v>
      </c>
      <c r="L17" s="28"/>
    </row>
    <row r="18" spans="2:52" s="1" customFormat="1" ht="18" customHeight="1">
      <c r="B18" s="28"/>
      <c r="E18" s="204" t="str">
        <f>'Rekapitulácia stavby'!E14</f>
        <v>Vyplň údaj</v>
      </c>
      <c r="F18" s="168"/>
      <c r="G18" s="168"/>
      <c r="H18" s="168"/>
      <c r="I18" s="23" t="s">
        <v>27</v>
      </c>
      <c r="J18" s="24" t="str">
        <f>'Rekapitulácia stavby'!AN14</f>
        <v>Vyplň údaj</v>
      </c>
      <c r="L18" s="28"/>
    </row>
    <row r="19" spans="2:52" s="1" customFormat="1" ht="6.9" customHeight="1">
      <c r="B19" s="28"/>
      <c r="L19" s="28"/>
    </row>
    <row r="20" spans="2:52" s="1" customFormat="1" ht="12" customHeight="1">
      <c r="B20" s="28"/>
      <c r="D20" s="23" t="s">
        <v>31</v>
      </c>
      <c r="I20" s="23" t="s">
        <v>24</v>
      </c>
      <c r="J20" s="21" t="str">
        <f>IF('Rekapitulácia stavby'!AN16="","",'Rekapitulácia stavby'!AN16)</f>
        <v/>
      </c>
      <c r="L20" s="28"/>
    </row>
    <row r="21" spans="2:5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27</v>
      </c>
      <c r="J21" s="21" t="str">
        <f>IF('Rekapitulácia stavby'!AN17="","",'Rekapitulácia stavby'!AN17)</f>
        <v/>
      </c>
      <c r="L21" s="28"/>
    </row>
    <row r="22" spans="2:52" s="1" customFormat="1" ht="6.9" customHeight="1">
      <c r="B22" s="28"/>
      <c r="L22" s="28"/>
    </row>
    <row r="23" spans="2:52" s="1" customFormat="1" ht="12" customHeight="1">
      <c r="B23" s="28"/>
      <c r="D23" s="23" t="s">
        <v>34</v>
      </c>
      <c r="I23" s="23" t="s">
        <v>24</v>
      </c>
      <c r="J23" s="21" t="s">
        <v>25</v>
      </c>
      <c r="L23" s="28"/>
    </row>
    <row r="24" spans="2:52" s="1" customFormat="1" ht="18" customHeight="1">
      <c r="B24" s="28"/>
      <c r="E24" s="21" t="s">
        <v>35</v>
      </c>
      <c r="I24" s="23" t="s">
        <v>27</v>
      </c>
      <c r="J24" s="21" t="s">
        <v>28</v>
      </c>
      <c r="L24" s="28"/>
    </row>
    <row r="25" spans="2:52" s="1" customFormat="1" ht="6.9" customHeight="1">
      <c r="B25" s="28"/>
      <c r="L25" s="28"/>
    </row>
    <row r="26" spans="2:52" s="1" customFormat="1" ht="12" customHeight="1">
      <c r="B26" s="28"/>
      <c r="D26" s="23" t="s">
        <v>36</v>
      </c>
      <c r="L26" s="28"/>
    </row>
    <row r="27" spans="2:52" s="7" customFormat="1" ht="71.25" customHeight="1">
      <c r="B27" s="81"/>
      <c r="E27" s="173" t="s">
        <v>91</v>
      </c>
      <c r="F27" s="173"/>
      <c r="G27" s="173"/>
      <c r="H27" s="173"/>
      <c r="L27" s="81"/>
    </row>
    <row r="28" spans="2:52" s="1" customFormat="1" ht="6.9" customHeight="1">
      <c r="B28" s="28"/>
      <c r="L28" s="28"/>
    </row>
    <row r="29" spans="2:52" s="1" customFormat="1" ht="6.9" customHeight="1">
      <c r="B29" s="28"/>
      <c r="D29" s="50"/>
      <c r="E29" s="50"/>
      <c r="F29" s="50"/>
      <c r="G29" s="50"/>
      <c r="H29" s="50"/>
      <c r="I29" s="50"/>
      <c r="J29" s="50"/>
      <c r="K29" s="50"/>
      <c r="L29" s="82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</row>
    <row r="30" spans="2:52" s="1" customFormat="1" ht="25.35" customHeight="1">
      <c r="B30" s="28"/>
      <c r="D30" s="84" t="s">
        <v>38</v>
      </c>
      <c r="J30" s="62">
        <f>ROUND(J124, 2)</f>
        <v>0</v>
      </c>
      <c r="L30" s="82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</row>
    <row r="31" spans="2:52" s="1" customFormat="1" ht="6.9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52" s="1" customFormat="1" ht="14.4" customHeight="1">
      <c r="B32" s="28"/>
      <c r="F32" s="31" t="s">
        <v>40</v>
      </c>
      <c r="I32" s="31" t="s">
        <v>39</v>
      </c>
      <c r="J32" s="31" t="s">
        <v>41</v>
      </c>
      <c r="L32" s="28"/>
    </row>
    <row r="33" spans="2:52" s="1" customFormat="1" ht="14.4" customHeight="1">
      <c r="B33" s="28"/>
      <c r="D33" s="85" t="s">
        <v>42</v>
      </c>
      <c r="E33" s="33" t="s">
        <v>43</v>
      </c>
      <c r="F33" s="86">
        <f>ROUND((SUM(BE124:BE161)),  2)</f>
        <v>0</v>
      </c>
      <c r="G33" s="83"/>
      <c r="H33" s="83"/>
      <c r="I33" s="87">
        <v>0.2</v>
      </c>
      <c r="J33" s="86">
        <f>ROUND(((SUM(BE124:BE161))*I33),  2)</f>
        <v>0</v>
      </c>
      <c r="L33" s="82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</row>
    <row r="34" spans="2:52" s="1" customFormat="1" ht="14.4" customHeight="1">
      <c r="B34" s="28"/>
      <c r="E34" s="33" t="s">
        <v>44</v>
      </c>
      <c r="F34" s="86">
        <f>ROUND((SUM(BF124:BF161)),  2)</f>
        <v>0</v>
      </c>
      <c r="G34" s="83"/>
      <c r="H34" s="83"/>
      <c r="I34" s="87">
        <v>0.2</v>
      </c>
      <c r="J34" s="86">
        <f>ROUND(((SUM(BF124:BF161))*I34),  2)</f>
        <v>0</v>
      </c>
      <c r="L34" s="28"/>
    </row>
    <row r="35" spans="2:52" s="1" customFormat="1" ht="14.4" hidden="1" customHeight="1">
      <c r="B35" s="28"/>
      <c r="E35" s="23" t="s">
        <v>45</v>
      </c>
      <c r="F35" s="88">
        <f>ROUND((SUM(BG124:BG161)),  2)</f>
        <v>0</v>
      </c>
      <c r="I35" s="89">
        <v>0.2</v>
      </c>
      <c r="J35" s="88">
        <f>0</f>
        <v>0</v>
      </c>
      <c r="L35" s="28"/>
    </row>
    <row r="36" spans="2:52" s="1" customFormat="1" ht="14.4" hidden="1" customHeight="1">
      <c r="B36" s="28"/>
      <c r="E36" s="23" t="s">
        <v>46</v>
      </c>
      <c r="F36" s="88">
        <f>ROUND((SUM(BH124:BH161)),  2)</f>
        <v>0</v>
      </c>
      <c r="I36" s="89">
        <v>0.2</v>
      </c>
      <c r="J36" s="88">
        <f>0</f>
        <v>0</v>
      </c>
      <c r="L36" s="28"/>
    </row>
    <row r="37" spans="2:52" s="1" customFormat="1" ht="14.4" hidden="1" customHeight="1">
      <c r="B37" s="28"/>
      <c r="E37" s="33" t="s">
        <v>47</v>
      </c>
      <c r="F37" s="86">
        <f>ROUND((SUM(BI124:BI161)),  2)</f>
        <v>0</v>
      </c>
      <c r="G37" s="83"/>
      <c r="H37" s="83"/>
      <c r="I37" s="87">
        <v>0</v>
      </c>
      <c r="J37" s="86">
        <f>0</f>
        <v>0</v>
      </c>
      <c r="L37" s="28"/>
    </row>
    <row r="38" spans="2:52" s="1" customFormat="1" ht="6.9" customHeight="1">
      <c r="B38" s="28"/>
      <c r="L38" s="28"/>
    </row>
    <row r="39" spans="2:52" s="1" customFormat="1" ht="25.35" customHeight="1">
      <c r="B39" s="28"/>
      <c r="C39" s="90"/>
      <c r="D39" s="91" t="s">
        <v>48</v>
      </c>
      <c r="E39" s="53"/>
      <c r="F39" s="53"/>
      <c r="G39" s="92" t="s">
        <v>49</v>
      </c>
      <c r="H39" s="93" t="s">
        <v>50</v>
      </c>
      <c r="I39" s="53"/>
      <c r="J39" s="94">
        <f>SUM(J30:J37)</f>
        <v>0</v>
      </c>
      <c r="K39" s="95"/>
      <c r="L39" s="28"/>
    </row>
    <row r="40" spans="2:52" s="1" customFormat="1" ht="14.4" customHeight="1">
      <c r="B40" s="28"/>
      <c r="L40" s="28"/>
    </row>
    <row r="41" spans="2:52" ht="14.4" customHeight="1">
      <c r="B41" s="16"/>
      <c r="L41" s="16"/>
    </row>
    <row r="42" spans="2:52" ht="14.4" customHeight="1">
      <c r="B42" s="16"/>
      <c r="L42" s="16"/>
    </row>
    <row r="43" spans="2:52" ht="14.4" customHeight="1">
      <c r="B43" s="16"/>
      <c r="L43" s="16"/>
    </row>
    <row r="44" spans="2:52" ht="14.4" customHeight="1">
      <c r="B44" s="16"/>
      <c r="L44" s="16"/>
    </row>
    <row r="45" spans="2:52" ht="14.4" customHeight="1">
      <c r="B45" s="16"/>
      <c r="L45" s="16"/>
    </row>
    <row r="46" spans="2:52" ht="14.4" customHeight="1">
      <c r="B46" s="16"/>
      <c r="L46" s="16"/>
    </row>
    <row r="47" spans="2:52" ht="14.4" customHeight="1">
      <c r="B47" s="16"/>
      <c r="L47" s="16"/>
    </row>
    <row r="48" spans="2:5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0" t="s">
        <v>53</v>
      </c>
      <c r="E61" s="30"/>
      <c r="F61" s="96" t="s">
        <v>54</v>
      </c>
      <c r="G61" s="40" t="s">
        <v>53</v>
      </c>
      <c r="H61" s="30"/>
      <c r="I61" s="30"/>
      <c r="J61" s="97" t="s">
        <v>54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0" t="s">
        <v>53</v>
      </c>
      <c r="E76" s="30"/>
      <c r="F76" s="96" t="s">
        <v>54</v>
      </c>
      <c r="G76" s="40" t="s">
        <v>53</v>
      </c>
      <c r="H76" s="30"/>
      <c r="I76" s="30"/>
      <c r="J76" s="97" t="s">
        <v>54</v>
      </c>
      <c r="K76" s="30"/>
      <c r="L76" s="28"/>
    </row>
    <row r="77" spans="2:12" s="1" customFormat="1" ht="14.4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92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02" t="str">
        <f>E7</f>
        <v>REKONŠTRUKCIA STRECHY BUDOVY RÚVZ NOVÉ ZÁMKY</v>
      </c>
      <c r="F85" s="203"/>
      <c r="G85" s="203"/>
      <c r="H85" s="203"/>
      <c r="L85" s="28"/>
    </row>
    <row r="86" spans="2:47" s="1" customFormat="1" ht="12" hidden="1" customHeight="1">
      <c r="B86" s="28"/>
      <c r="C86" s="23" t="s">
        <v>89</v>
      </c>
      <c r="L86" s="28"/>
    </row>
    <row r="87" spans="2:47" s="1" customFormat="1" ht="30" hidden="1" customHeight="1">
      <c r="B87" s="28"/>
      <c r="E87" s="188" t="str">
        <f>E9</f>
        <v>SO 01 - STRECHA S - PREVÁDZKOVO - TECHNICKÁ BUDOVA</v>
      </c>
      <c r="F87" s="201"/>
      <c r="G87" s="201"/>
      <c r="H87" s="201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k.ú.Nové Zámky,p.č. 2733/5,reg.C</v>
      </c>
      <c r="I89" s="23" t="s">
        <v>21</v>
      </c>
      <c r="J89" s="49" t="str">
        <f>IF(J12="","",J12)</f>
        <v>8. 8. 2024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>Regionálny úrad verejného zdravotníctva,Nové Zámky</v>
      </c>
      <c r="I91" s="23" t="s">
        <v>31</v>
      </c>
      <c r="J91" s="26" t="str">
        <f>E21</f>
        <v xml:space="preserve"> </v>
      </c>
      <c r="L91" s="28"/>
    </row>
    <row r="92" spans="2:47" s="1" customFormat="1" ht="15.15" hidden="1" customHeight="1">
      <c r="B92" s="28"/>
      <c r="C92" s="23" t="s">
        <v>29</v>
      </c>
      <c r="F92" s="21" t="str">
        <f>IF(E18="","",E18)</f>
        <v>Vyplň údaj</v>
      </c>
      <c r="I92" s="23" t="s">
        <v>34</v>
      </c>
      <c r="J92" s="26" t="str">
        <f>E24</f>
        <v>RÚVZ NZ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8" t="s">
        <v>93</v>
      </c>
      <c r="D94" s="90"/>
      <c r="E94" s="90"/>
      <c r="F94" s="90"/>
      <c r="G94" s="90"/>
      <c r="H94" s="90"/>
      <c r="I94" s="90"/>
      <c r="J94" s="99" t="s">
        <v>94</v>
      </c>
      <c r="K94" s="90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0" t="s">
        <v>95</v>
      </c>
      <c r="J96" s="62">
        <f>J124</f>
        <v>0</v>
      </c>
      <c r="L96" s="28"/>
      <c r="AU96" s="13" t="s">
        <v>96</v>
      </c>
    </row>
    <row r="97" spans="2:12" s="8" customFormat="1" ht="24.9" hidden="1" customHeight="1">
      <c r="B97" s="101"/>
      <c r="D97" s="102" t="s">
        <v>97</v>
      </c>
      <c r="E97" s="103"/>
      <c r="F97" s="103"/>
      <c r="G97" s="103"/>
      <c r="H97" s="103"/>
      <c r="I97" s="103"/>
      <c r="J97" s="104">
        <f>J125</f>
        <v>0</v>
      </c>
      <c r="L97" s="101"/>
    </row>
    <row r="98" spans="2:12" s="9" customFormat="1" ht="19.95" hidden="1" customHeight="1">
      <c r="B98" s="105"/>
      <c r="D98" s="106" t="s">
        <v>98</v>
      </c>
      <c r="E98" s="107"/>
      <c r="F98" s="107"/>
      <c r="G98" s="107"/>
      <c r="H98" s="107"/>
      <c r="I98" s="107"/>
      <c r="J98" s="108">
        <f>J126</f>
        <v>0</v>
      </c>
      <c r="L98" s="105"/>
    </row>
    <row r="99" spans="2:12" s="8" customFormat="1" ht="24.9" hidden="1" customHeight="1">
      <c r="B99" s="101"/>
      <c r="D99" s="102" t="s">
        <v>99</v>
      </c>
      <c r="E99" s="103"/>
      <c r="F99" s="103"/>
      <c r="G99" s="103"/>
      <c r="H99" s="103"/>
      <c r="I99" s="103"/>
      <c r="J99" s="104">
        <f>J130</f>
        <v>0</v>
      </c>
      <c r="L99" s="101"/>
    </row>
    <row r="100" spans="2:12" s="9" customFormat="1" ht="19.95" hidden="1" customHeight="1">
      <c r="B100" s="105"/>
      <c r="D100" s="106" t="s">
        <v>100</v>
      </c>
      <c r="E100" s="107"/>
      <c r="F100" s="107"/>
      <c r="G100" s="107"/>
      <c r="H100" s="107"/>
      <c r="I100" s="107"/>
      <c r="J100" s="108">
        <f>J131</f>
        <v>0</v>
      </c>
      <c r="L100" s="105"/>
    </row>
    <row r="101" spans="2:12" s="9" customFormat="1" ht="19.95" hidden="1" customHeight="1">
      <c r="B101" s="105"/>
      <c r="D101" s="106" t="s">
        <v>101</v>
      </c>
      <c r="E101" s="107"/>
      <c r="F101" s="107"/>
      <c r="G101" s="107"/>
      <c r="H101" s="107"/>
      <c r="I101" s="107"/>
      <c r="J101" s="108">
        <f>J149</f>
        <v>0</v>
      </c>
      <c r="L101" s="105"/>
    </row>
    <row r="102" spans="2:12" s="9" customFormat="1" ht="19.95" hidden="1" customHeight="1">
      <c r="B102" s="105"/>
      <c r="D102" s="106" t="s">
        <v>102</v>
      </c>
      <c r="E102" s="107"/>
      <c r="F102" s="107"/>
      <c r="G102" s="107"/>
      <c r="H102" s="107"/>
      <c r="I102" s="107"/>
      <c r="J102" s="108">
        <f>J155</f>
        <v>0</v>
      </c>
      <c r="L102" s="105"/>
    </row>
    <row r="103" spans="2:12" s="8" customFormat="1" ht="24.9" hidden="1" customHeight="1">
      <c r="B103" s="101"/>
      <c r="D103" s="102" t="s">
        <v>103</v>
      </c>
      <c r="E103" s="103"/>
      <c r="F103" s="103"/>
      <c r="G103" s="103"/>
      <c r="H103" s="103"/>
      <c r="I103" s="103"/>
      <c r="J103" s="104">
        <f>J159</f>
        <v>0</v>
      </c>
      <c r="L103" s="101"/>
    </row>
    <row r="104" spans="2:12" s="9" customFormat="1" ht="19.95" hidden="1" customHeight="1">
      <c r="B104" s="105"/>
      <c r="D104" s="106" t="s">
        <v>104</v>
      </c>
      <c r="E104" s="107"/>
      <c r="F104" s="107"/>
      <c r="G104" s="107"/>
      <c r="H104" s="107"/>
      <c r="I104" s="107"/>
      <c r="J104" s="108">
        <f>J160</f>
        <v>0</v>
      </c>
      <c r="L104" s="105"/>
    </row>
    <row r="105" spans="2:12" s="1" customFormat="1" ht="21.75" hidden="1" customHeight="1">
      <c r="B105" s="28"/>
      <c r="L105" s="28"/>
    </row>
    <row r="106" spans="2:12" s="1" customFormat="1" ht="6.9" hidden="1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8"/>
    </row>
    <row r="107" spans="2:12" hidden="1"/>
    <row r="108" spans="2:12" hidden="1"/>
    <row r="109" spans="2:12" hidden="1"/>
    <row r="110" spans="2:12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1" spans="2:12" s="1" customFormat="1" ht="24.9" customHeight="1">
      <c r="B111" s="28"/>
      <c r="C111" s="17" t="s">
        <v>105</v>
      </c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16.5" customHeight="1">
      <c r="B114" s="28"/>
      <c r="E114" s="202" t="str">
        <f>E7</f>
        <v>REKONŠTRUKCIA STRECHY BUDOVY RÚVZ NOVÉ ZÁMKY</v>
      </c>
      <c r="F114" s="203"/>
      <c r="G114" s="203"/>
      <c r="H114" s="203"/>
      <c r="L114" s="28"/>
    </row>
    <row r="115" spans="2:65" s="1" customFormat="1" ht="12" customHeight="1">
      <c r="B115" s="28"/>
      <c r="C115" s="23" t="s">
        <v>89</v>
      </c>
      <c r="L115" s="28"/>
    </row>
    <row r="116" spans="2:65" s="1" customFormat="1" ht="30" customHeight="1">
      <c r="B116" s="28"/>
      <c r="E116" s="188" t="str">
        <f>E9</f>
        <v>SO 01 - STRECHA S - PREVÁDZKOVO - TECHNICKÁ BUDOVA</v>
      </c>
      <c r="F116" s="201"/>
      <c r="G116" s="201"/>
      <c r="H116" s="201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F12</f>
        <v>k.ú.Nové Zámky,p.č. 2733/5,reg.C</v>
      </c>
      <c r="I118" s="23" t="s">
        <v>21</v>
      </c>
      <c r="J118" s="49" t="str">
        <f>IF(J12="","",J12)</f>
        <v>8. 8. 2024</v>
      </c>
      <c r="L118" s="28"/>
    </row>
    <row r="119" spans="2:65" s="1" customFormat="1" ht="6.9" customHeight="1">
      <c r="B119" s="28"/>
      <c r="L119" s="28"/>
    </row>
    <row r="120" spans="2:65" s="1" customFormat="1" ht="15.15" customHeight="1">
      <c r="B120" s="28"/>
      <c r="C120" s="23" t="s">
        <v>23</v>
      </c>
      <c r="F120" s="21" t="str">
        <f>E15</f>
        <v>Regionálny úrad verejného zdravotníctva,Nové Zámky</v>
      </c>
      <c r="I120" s="23" t="s">
        <v>31</v>
      </c>
      <c r="J120" s="26" t="str">
        <f>E21</f>
        <v xml:space="preserve"> </v>
      </c>
      <c r="L120" s="28"/>
    </row>
    <row r="121" spans="2:65" s="1" customFormat="1" ht="15.15" customHeight="1">
      <c r="B121" s="28"/>
      <c r="C121" s="23" t="s">
        <v>29</v>
      </c>
      <c r="F121" s="21" t="str">
        <f>IF(E18="","",E18)</f>
        <v>Vyplň údaj</v>
      </c>
      <c r="I121" s="23" t="s">
        <v>34</v>
      </c>
      <c r="J121" s="26" t="str">
        <f>E24</f>
        <v>RÚVZ NZ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09"/>
      <c r="C123" s="110" t="s">
        <v>106</v>
      </c>
      <c r="D123" s="111" t="s">
        <v>63</v>
      </c>
      <c r="E123" s="111" t="s">
        <v>59</v>
      </c>
      <c r="F123" s="111" t="s">
        <v>60</v>
      </c>
      <c r="G123" s="111" t="s">
        <v>107</v>
      </c>
      <c r="H123" s="111" t="s">
        <v>108</v>
      </c>
      <c r="I123" s="111" t="s">
        <v>109</v>
      </c>
      <c r="J123" s="112" t="s">
        <v>94</v>
      </c>
      <c r="K123" s="113" t="s">
        <v>110</v>
      </c>
      <c r="L123" s="109"/>
      <c r="M123" s="55" t="s">
        <v>1</v>
      </c>
      <c r="N123" s="56" t="s">
        <v>42</v>
      </c>
      <c r="O123" s="56" t="s">
        <v>111</v>
      </c>
      <c r="P123" s="56" t="s">
        <v>112</v>
      </c>
      <c r="Q123" s="56" t="s">
        <v>113</v>
      </c>
      <c r="R123" s="56" t="s">
        <v>114</v>
      </c>
      <c r="S123" s="56" t="s">
        <v>115</v>
      </c>
      <c r="T123" s="57" t="s">
        <v>116</v>
      </c>
    </row>
    <row r="124" spans="2:65" s="1" customFormat="1" ht="22.95" customHeight="1">
      <c r="B124" s="28"/>
      <c r="C124" s="60" t="s">
        <v>95</v>
      </c>
      <c r="J124" s="114">
        <f>BK124</f>
        <v>0</v>
      </c>
      <c r="L124" s="28"/>
      <c r="M124" s="58"/>
      <c r="N124" s="50"/>
      <c r="O124" s="50"/>
      <c r="P124" s="115">
        <f>P125+P130+P159</f>
        <v>0</v>
      </c>
      <c r="Q124" s="50"/>
      <c r="R124" s="115">
        <f>R125+R130+R159</f>
        <v>3.0706005099999998</v>
      </c>
      <c r="S124" s="50"/>
      <c r="T124" s="116">
        <f>T125+T130+T159</f>
        <v>0.17885875000000001</v>
      </c>
      <c r="AT124" s="13" t="s">
        <v>77</v>
      </c>
      <c r="AU124" s="13" t="s">
        <v>96</v>
      </c>
      <c r="BK124" s="117">
        <f>BK125+BK130+BK159</f>
        <v>0</v>
      </c>
    </row>
    <row r="125" spans="2:65" s="11" customFormat="1" ht="25.95" customHeight="1">
      <c r="B125" s="118"/>
      <c r="D125" s="119" t="s">
        <v>77</v>
      </c>
      <c r="E125" s="120" t="s">
        <v>117</v>
      </c>
      <c r="F125" s="120" t="s">
        <v>118</v>
      </c>
      <c r="I125" s="121"/>
      <c r="J125" s="122">
        <f>BK125</f>
        <v>0</v>
      </c>
      <c r="L125" s="118"/>
      <c r="M125" s="123"/>
      <c r="P125" s="124">
        <f>P126</f>
        <v>0</v>
      </c>
      <c r="R125" s="124">
        <f>R126</f>
        <v>0</v>
      </c>
      <c r="T125" s="125">
        <f>T126</f>
        <v>0</v>
      </c>
      <c r="AR125" s="119" t="s">
        <v>86</v>
      </c>
      <c r="AT125" s="126" t="s">
        <v>77</v>
      </c>
      <c r="AU125" s="126" t="s">
        <v>78</v>
      </c>
      <c r="AY125" s="119" t="s">
        <v>119</v>
      </c>
      <c r="BK125" s="127">
        <f>BK126</f>
        <v>0</v>
      </c>
    </row>
    <row r="126" spans="2:65" s="11" customFormat="1" ht="22.95" customHeight="1">
      <c r="B126" s="118"/>
      <c r="D126" s="119" t="s">
        <v>77</v>
      </c>
      <c r="E126" s="128" t="s">
        <v>120</v>
      </c>
      <c r="F126" s="128" t="s">
        <v>121</v>
      </c>
      <c r="I126" s="121"/>
      <c r="J126" s="129">
        <f>BK126</f>
        <v>0</v>
      </c>
      <c r="L126" s="118"/>
      <c r="M126" s="123"/>
      <c r="P126" s="124">
        <f>SUM(P127:P129)</f>
        <v>0</v>
      </c>
      <c r="R126" s="124">
        <f>SUM(R127:R129)</f>
        <v>0</v>
      </c>
      <c r="T126" s="125">
        <f>SUM(T127:T129)</f>
        <v>0</v>
      </c>
      <c r="AR126" s="119" t="s">
        <v>86</v>
      </c>
      <c r="AT126" s="126" t="s">
        <v>77</v>
      </c>
      <c r="AU126" s="126" t="s">
        <v>86</v>
      </c>
      <c r="AY126" s="119" t="s">
        <v>119</v>
      </c>
      <c r="BK126" s="127">
        <f>SUM(BK127:BK129)</f>
        <v>0</v>
      </c>
    </row>
    <row r="127" spans="2:65" s="1" customFormat="1" ht="24.15" customHeight="1">
      <c r="B127" s="130"/>
      <c r="C127" s="131" t="s">
        <v>86</v>
      </c>
      <c r="D127" s="131" t="s">
        <v>122</v>
      </c>
      <c r="E127" s="132" t="s">
        <v>123</v>
      </c>
      <c r="F127" s="133" t="s">
        <v>124</v>
      </c>
      <c r="G127" s="134" t="s">
        <v>125</v>
      </c>
      <c r="H127" s="135">
        <v>0.17899999999999999</v>
      </c>
      <c r="I127" s="136"/>
      <c r="J127" s="137">
        <f>ROUND(I127*H127,2)</f>
        <v>0</v>
      </c>
      <c r="K127" s="138"/>
      <c r="L127" s="28"/>
      <c r="M127" s="139" t="s">
        <v>1</v>
      </c>
      <c r="N127" s="140" t="s">
        <v>44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126</v>
      </c>
      <c r="AT127" s="143" t="s">
        <v>122</v>
      </c>
      <c r="AU127" s="143" t="s">
        <v>127</v>
      </c>
      <c r="AY127" s="13" t="s">
        <v>119</v>
      </c>
      <c r="BE127" s="144">
        <f>IF(N127="základná",J127,0)</f>
        <v>0</v>
      </c>
      <c r="BF127" s="144">
        <f>IF(N127="znížená",J127,0)</f>
        <v>0</v>
      </c>
      <c r="BG127" s="144">
        <f>IF(N127="zákl. prenesená",J127,0)</f>
        <v>0</v>
      </c>
      <c r="BH127" s="144">
        <f>IF(N127="zníž. prenesená",J127,0)</f>
        <v>0</v>
      </c>
      <c r="BI127" s="144">
        <f>IF(N127="nulová",J127,0)</f>
        <v>0</v>
      </c>
      <c r="BJ127" s="13" t="s">
        <v>127</v>
      </c>
      <c r="BK127" s="144">
        <f>ROUND(I127*H127,2)</f>
        <v>0</v>
      </c>
      <c r="BL127" s="13" t="s">
        <v>126</v>
      </c>
      <c r="BM127" s="143" t="s">
        <v>128</v>
      </c>
    </row>
    <row r="128" spans="2:65" s="1" customFormat="1" ht="21.75" customHeight="1">
      <c r="B128" s="130"/>
      <c r="C128" s="131" t="s">
        <v>127</v>
      </c>
      <c r="D128" s="131" t="s">
        <v>122</v>
      </c>
      <c r="E128" s="132" t="s">
        <v>129</v>
      </c>
      <c r="F128" s="133" t="s">
        <v>130</v>
      </c>
      <c r="G128" s="134" t="s">
        <v>125</v>
      </c>
      <c r="H128" s="135">
        <v>0.17899999999999999</v>
      </c>
      <c r="I128" s="136"/>
      <c r="J128" s="137">
        <f>ROUND(I128*H128,2)</f>
        <v>0</v>
      </c>
      <c r="K128" s="138"/>
      <c r="L128" s="28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126</v>
      </c>
      <c r="AT128" s="143" t="s">
        <v>122</v>
      </c>
      <c r="AU128" s="143" t="s">
        <v>127</v>
      </c>
      <c r="AY128" s="13" t="s">
        <v>119</v>
      </c>
      <c r="BE128" s="144">
        <f>IF(N128="základná",J128,0)</f>
        <v>0</v>
      </c>
      <c r="BF128" s="144">
        <f>IF(N128="znížená",J128,0)</f>
        <v>0</v>
      </c>
      <c r="BG128" s="144">
        <f>IF(N128="zákl. prenesená",J128,0)</f>
        <v>0</v>
      </c>
      <c r="BH128" s="144">
        <f>IF(N128="zníž. prenesená",J128,0)</f>
        <v>0</v>
      </c>
      <c r="BI128" s="144">
        <f>IF(N128="nulová",J128,0)</f>
        <v>0</v>
      </c>
      <c r="BJ128" s="13" t="s">
        <v>127</v>
      </c>
      <c r="BK128" s="144">
        <f>ROUND(I128*H128,2)</f>
        <v>0</v>
      </c>
      <c r="BL128" s="13" t="s">
        <v>126</v>
      </c>
      <c r="BM128" s="143" t="s">
        <v>131</v>
      </c>
    </row>
    <row r="129" spans="2:65" s="1" customFormat="1" ht="24.15" customHeight="1">
      <c r="B129" s="130"/>
      <c r="C129" s="131" t="s">
        <v>132</v>
      </c>
      <c r="D129" s="131" t="s">
        <v>122</v>
      </c>
      <c r="E129" s="132" t="s">
        <v>133</v>
      </c>
      <c r="F129" s="133" t="s">
        <v>134</v>
      </c>
      <c r="G129" s="134" t="s">
        <v>125</v>
      </c>
      <c r="H129" s="135">
        <v>3.8159999999999998</v>
      </c>
      <c r="I129" s="136"/>
      <c r="J129" s="137">
        <f>ROUND(I129*H129,2)</f>
        <v>0</v>
      </c>
      <c r="K129" s="138"/>
      <c r="L129" s="28"/>
      <c r="M129" s="139" t="s">
        <v>1</v>
      </c>
      <c r="N129" s="140" t="s">
        <v>44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126</v>
      </c>
      <c r="AT129" s="143" t="s">
        <v>122</v>
      </c>
      <c r="AU129" s="143" t="s">
        <v>127</v>
      </c>
      <c r="AY129" s="13" t="s">
        <v>119</v>
      </c>
      <c r="BE129" s="144">
        <f>IF(N129="základná",J129,0)</f>
        <v>0</v>
      </c>
      <c r="BF129" s="144">
        <f>IF(N129="znížená",J129,0)</f>
        <v>0</v>
      </c>
      <c r="BG129" s="144">
        <f>IF(N129="zákl. prenesená",J129,0)</f>
        <v>0</v>
      </c>
      <c r="BH129" s="144">
        <f>IF(N129="zníž. prenesená",J129,0)</f>
        <v>0</v>
      </c>
      <c r="BI129" s="144">
        <f>IF(N129="nulová",J129,0)</f>
        <v>0</v>
      </c>
      <c r="BJ129" s="13" t="s">
        <v>127</v>
      </c>
      <c r="BK129" s="144">
        <f>ROUND(I129*H129,2)</f>
        <v>0</v>
      </c>
      <c r="BL129" s="13" t="s">
        <v>126</v>
      </c>
      <c r="BM129" s="143" t="s">
        <v>135</v>
      </c>
    </row>
    <row r="130" spans="2:65" s="11" customFormat="1" ht="25.95" customHeight="1">
      <c r="B130" s="118"/>
      <c r="D130" s="119" t="s">
        <v>77</v>
      </c>
      <c r="E130" s="120" t="s">
        <v>136</v>
      </c>
      <c r="F130" s="120" t="s">
        <v>137</v>
      </c>
      <c r="I130" s="121"/>
      <c r="J130" s="122">
        <f>BK130</f>
        <v>0</v>
      </c>
      <c r="L130" s="118"/>
      <c r="M130" s="123"/>
      <c r="P130" s="124">
        <f>P131+P149+P155</f>
        <v>0</v>
      </c>
      <c r="R130" s="124">
        <f>R131+R149+R155</f>
        <v>3.0706005099999998</v>
      </c>
      <c r="T130" s="125">
        <f>T131+T149+T155</f>
        <v>0.17885875000000001</v>
      </c>
      <c r="AR130" s="119" t="s">
        <v>127</v>
      </c>
      <c r="AT130" s="126" t="s">
        <v>77</v>
      </c>
      <c r="AU130" s="126" t="s">
        <v>78</v>
      </c>
      <c r="AY130" s="119" t="s">
        <v>119</v>
      </c>
      <c r="BK130" s="127">
        <f>BK131+BK149+BK155</f>
        <v>0</v>
      </c>
    </row>
    <row r="131" spans="2:65" s="11" customFormat="1" ht="22.95" customHeight="1">
      <c r="B131" s="118"/>
      <c r="D131" s="119" t="s">
        <v>77</v>
      </c>
      <c r="E131" s="128" t="s">
        <v>138</v>
      </c>
      <c r="F131" s="128" t="s">
        <v>139</v>
      </c>
      <c r="I131" s="121"/>
      <c r="J131" s="129">
        <f>BK131</f>
        <v>0</v>
      </c>
      <c r="L131" s="118"/>
      <c r="M131" s="123"/>
      <c r="P131" s="124">
        <f>SUM(P132:P148)</f>
        <v>0</v>
      </c>
      <c r="R131" s="124">
        <f>SUM(R132:R148)</f>
        <v>1.6984313700000002</v>
      </c>
      <c r="T131" s="125">
        <f>SUM(T132:T148)</f>
        <v>0</v>
      </c>
      <c r="AR131" s="119" t="s">
        <v>127</v>
      </c>
      <c r="AT131" s="126" t="s">
        <v>77</v>
      </c>
      <c r="AU131" s="126" t="s">
        <v>86</v>
      </c>
      <c r="AY131" s="119" t="s">
        <v>119</v>
      </c>
      <c r="BK131" s="127">
        <f>SUM(BK132:BK148)</f>
        <v>0</v>
      </c>
    </row>
    <row r="132" spans="2:65" s="1" customFormat="1" ht="37.950000000000003" customHeight="1">
      <c r="B132" s="130"/>
      <c r="C132" s="131" t="s">
        <v>126</v>
      </c>
      <c r="D132" s="131" t="s">
        <v>122</v>
      </c>
      <c r="E132" s="132" t="s">
        <v>140</v>
      </c>
      <c r="F132" s="133" t="s">
        <v>141</v>
      </c>
      <c r="G132" s="134" t="s">
        <v>142</v>
      </c>
      <c r="H132" s="135">
        <v>425.06</v>
      </c>
      <c r="I132" s="136"/>
      <c r="J132" s="137">
        <f t="shared" ref="J132:J148" si="0">ROUND(I132*H132,2)</f>
        <v>0</v>
      </c>
      <c r="K132" s="138"/>
      <c r="L132" s="28"/>
      <c r="M132" s="139" t="s">
        <v>1</v>
      </c>
      <c r="N132" s="140" t="s">
        <v>44</v>
      </c>
      <c r="P132" s="141">
        <f t="shared" ref="P132:P148" si="1">O132*H132</f>
        <v>0</v>
      </c>
      <c r="Q132" s="141">
        <v>0</v>
      </c>
      <c r="R132" s="141">
        <f t="shared" ref="R132:R148" si="2">Q132*H132</f>
        <v>0</v>
      </c>
      <c r="S132" s="141">
        <v>0</v>
      </c>
      <c r="T132" s="142">
        <f t="shared" ref="T132:T148" si="3">S132*H132</f>
        <v>0</v>
      </c>
      <c r="AR132" s="143" t="s">
        <v>143</v>
      </c>
      <c r="AT132" s="143" t="s">
        <v>122</v>
      </c>
      <c r="AU132" s="143" t="s">
        <v>127</v>
      </c>
      <c r="AY132" s="13" t="s">
        <v>119</v>
      </c>
      <c r="BE132" s="144">
        <f t="shared" ref="BE132:BE148" si="4">IF(N132="základná",J132,0)</f>
        <v>0</v>
      </c>
      <c r="BF132" s="144">
        <f t="shared" ref="BF132:BF148" si="5">IF(N132="znížená",J132,0)</f>
        <v>0</v>
      </c>
      <c r="BG132" s="144">
        <f t="shared" ref="BG132:BG148" si="6">IF(N132="zákl. prenesená",J132,0)</f>
        <v>0</v>
      </c>
      <c r="BH132" s="144">
        <f t="shared" ref="BH132:BH148" si="7">IF(N132="zníž. prenesená",J132,0)</f>
        <v>0</v>
      </c>
      <c r="BI132" s="144">
        <f t="shared" ref="BI132:BI148" si="8">IF(N132="nulová",J132,0)</f>
        <v>0</v>
      </c>
      <c r="BJ132" s="13" t="s">
        <v>127</v>
      </c>
      <c r="BK132" s="144">
        <f t="shared" ref="BK132:BK148" si="9">ROUND(I132*H132,2)</f>
        <v>0</v>
      </c>
      <c r="BL132" s="13" t="s">
        <v>143</v>
      </c>
      <c r="BM132" s="143" t="s">
        <v>144</v>
      </c>
    </row>
    <row r="133" spans="2:65" s="1" customFormat="1" ht="24.15" customHeight="1">
      <c r="B133" s="130"/>
      <c r="C133" s="145" t="s">
        <v>145</v>
      </c>
      <c r="D133" s="145" t="s">
        <v>146</v>
      </c>
      <c r="E133" s="146" t="s">
        <v>147</v>
      </c>
      <c r="F133" s="147" t="s">
        <v>148</v>
      </c>
      <c r="G133" s="148" t="s">
        <v>142</v>
      </c>
      <c r="H133" s="149">
        <v>488.81900000000002</v>
      </c>
      <c r="I133" s="150"/>
      <c r="J133" s="151">
        <f t="shared" si="0"/>
        <v>0</v>
      </c>
      <c r="K133" s="152"/>
      <c r="L133" s="153"/>
      <c r="M133" s="154" t="s">
        <v>1</v>
      </c>
      <c r="N133" s="155" t="s">
        <v>44</v>
      </c>
      <c r="P133" s="141">
        <f t="shared" si="1"/>
        <v>0</v>
      </c>
      <c r="Q133" s="141">
        <v>1.9E-3</v>
      </c>
      <c r="R133" s="141">
        <f t="shared" si="2"/>
        <v>0.92875610000000008</v>
      </c>
      <c r="S133" s="141">
        <v>0</v>
      </c>
      <c r="T133" s="142">
        <f t="shared" si="3"/>
        <v>0</v>
      </c>
      <c r="AR133" s="143" t="s">
        <v>149</v>
      </c>
      <c r="AT133" s="143" t="s">
        <v>146</v>
      </c>
      <c r="AU133" s="143" t="s">
        <v>127</v>
      </c>
      <c r="AY133" s="13" t="s">
        <v>119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127</v>
      </c>
      <c r="BK133" s="144">
        <f t="shared" si="9"/>
        <v>0</v>
      </c>
      <c r="BL133" s="13" t="s">
        <v>143</v>
      </c>
      <c r="BM133" s="143" t="s">
        <v>150</v>
      </c>
    </row>
    <row r="134" spans="2:65" s="1" customFormat="1" ht="16.5" customHeight="1">
      <c r="B134" s="130"/>
      <c r="C134" s="145" t="s">
        <v>151</v>
      </c>
      <c r="D134" s="145" t="s">
        <v>146</v>
      </c>
      <c r="E134" s="146" t="s">
        <v>152</v>
      </c>
      <c r="F134" s="147" t="s">
        <v>153</v>
      </c>
      <c r="G134" s="148" t="s">
        <v>154</v>
      </c>
      <c r="H134" s="149">
        <v>1700.24</v>
      </c>
      <c r="I134" s="150"/>
      <c r="J134" s="151">
        <f t="shared" si="0"/>
        <v>0</v>
      </c>
      <c r="K134" s="152"/>
      <c r="L134" s="153"/>
      <c r="M134" s="154" t="s">
        <v>1</v>
      </c>
      <c r="N134" s="155" t="s">
        <v>44</v>
      </c>
      <c r="P134" s="141">
        <f t="shared" si="1"/>
        <v>0</v>
      </c>
      <c r="Q134" s="141">
        <v>1.4999999999999999E-4</v>
      </c>
      <c r="R134" s="141">
        <f t="shared" si="2"/>
        <v>0.25503599999999998</v>
      </c>
      <c r="S134" s="141">
        <v>0</v>
      </c>
      <c r="T134" s="142">
        <f t="shared" si="3"/>
        <v>0</v>
      </c>
      <c r="AR134" s="143" t="s">
        <v>149</v>
      </c>
      <c r="AT134" s="143" t="s">
        <v>146</v>
      </c>
      <c r="AU134" s="143" t="s">
        <v>127</v>
      </c>
      <c r="AY134" s="13" t="s">
        <v>119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127</v>
      </c>
      <c r="BK134" s="144">
        <f t="shared" si="9"/>
        <v>0</v>
      </c>
      <c r="BL134" s="13" t="s">
        <v>143</v>
      </c>
      <c r="BM134" s="143" t="s">
        <v>155</v>
      </c>
    </row>
    <row r="135" spans="2:65" s="1" customFormat="1" ht="49.2" customHeight="1">
      <c r="B135" s="130"/>
      <c r="C135" s="131" t="s">
        <v>156</v>
      </c>
      <c r="D135" s="131" t="s">
        <v>122</v>
      </c>
      <c r="E135" s="132" t="s">
        <v>157</v>
      </c>
      <c r="F135" s="133" t="s">
        <v>158</v>
      </c>
      <c r="G135" s="134" t="s">
        <v>142</v>
      </c>
      <c r="H135" s="135">
        <v>425.06</v>
      </c>
      <c r="I135" s="136"/>
      <c r="J135" s="137">
        <f t="shared" si="0"/>
        <v>0</v>
      </c>
      <c r="K135" s="138"/>
      <c r="L135" s="28"/>
      <c r="M135" s="139" t="s">
        <v>1</v>
      </c>
      <c r="N135" s="140" t="s">
        <v>44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143</v>
      </c>
      <c r="AT135" s="143" t="s">
        <v>122</v>
      </c>
      <c r="AU135" s="143" t="s">
        <v>127</v>
      </c>
      <c r="AY135" s="13" t="s">
        <v>119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127</v>
      </c>
      <c r="BK135" s="144">
        <f t="shared" si="9"/>
        <v>0</v>
      </c>
      <c r="BL135" s="13" t="s">
        <v>143</v>
      </c>
      <c r="BM135" s="143" t="s">
        <v>159</v>
      </c>
    </row>
    <row r="136" spans="2:65" s="1" customFormat="1" ht="44.25" customHeight="1">
      <c r="B136" s="130"/>
      <c r="C136" s="131" t="s">
        <v>160</v>
      </c>
      <c r="D136" s="131" t="s">
        <v>122</v>
      </c>
      <c r="E136" s="132" t="s">
        <v>161</v>
      </c>
      <c r="F136" s="133" t="s">
        <v>162</v>
      </c>
      <c r="G136" s="134" t="s">
        <v>142</v>
      </c>
      <c r="H136" s="135">
        <v>41.597999999999999</v>
      </c>
      <c r="I136" s="136"/>
      <c r="J136" s="137">
        <f t="shared" si="0"/>
        <v>0</v>
      </c>
      <c r="K136" s="138"/>
      <c r="L136" s="28"/>
      <c r="M136" s="139" t="s">
        <v>1</v>
      </c>
      <c r="N136" s="140" t="s">
        <v>44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143</v>
      </c>
      <c r="AT136" s="143" t="s">
        <v>122</v>
      </c>
      <c r="AU136" s="143" t="s">
        <v>127</v>
      </c>
      <c r="AY136" s="13" t="s">
        <v>119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127</v>
      </c>
      <c r="BK136" s="144">
        <f t="shared" si="9"/>
        <v>0</v>
      </c>
      <c r="BL136" s="13" t="s">
        <v>143</v>
      </c>
      <c r="BM136" s="143" t="s">
        <v>163</v>
      </c>
    </row>
    <row r="137" spans="2:65" s="1" customFormat="1" ht="24.15" customHeight="1">
      <c r="B137" s="130"/>
      <c r="C137" s="145" t="s">
        <v>120</v>
      </c>
      <c r="D137" s="145" t="s">
        <v>146</v>
      </c>
      <c r="E137" s="146" t="s">
        <v>147</v>
      </c>
      <c r="F137" s="147" t="s">
        <v>148</v>
      </c>
      <c r="G137" s="148" t="s">
        <v>142</v>
      </c>
      <c r="H137" s="149">
        <v>47.837000000000003</v>
      </c>
      <c r="I137" s="150"/>
      <c r="J137" s="151">
        <f t="shared" si="0"/>
        <v>0</v>
      </c>
      <c r="K137" s="152"/>
      <c r="L137" s="153"/>
      <c r="M137" s="154" t="s">
        <v>1</v>
      </c>
      <c r="N137" s="155" t="s">
        <v>44</v>
      </c>
      <c r="P137" s="141">
        <f t="shared" si="1"/>
        <v>0</v>
      </c>
      <c r="Q137" s="141">
        <v>1.9E-3</v>
      </c>
      <c r="R137" s="141">
        <f t="shared" si="2"/>
        <v>9.0890300000000007E-2</v>
      </c>
      <c r="S137" s="141">
        <v>0</v>
      </c>
      <c r="T137" s="142">
        <f t="shared" si="3"/>
        <v>0</v>
      </c>
      <c r="AR137" s="143" t="s">
        <v>149</v>
      </c>
      <c r="AT137" s="143" t="s">
        <v>146</v>
      </c>
      <c r="AU137" s="143" t="s">
        <v>127</v>
      </c>
      <c r="AY137" s="13" t="s">
        <v>119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127</v>
      </c>
      <c r="BK137" s="144">
        <f t="shared" si="9"/>
        <v>0</v>
      </c>
      <c r="BL137" s="13" t="s">
        <v>143</v>
      </c>
      <c r="BM137" s="143" t="s">
        <v>164</v>
      </c>
    </row>
    <row r="138" spans="2:65" s="1" customFormat="1" ht="24.15" customHeight="1">
      <c r="B138" s="130"/>
      <c r="C138" s="145" t="s">
        <v>165</v>
      </c>
      <c r="D138" s="145" t="s">
        <v>146</v>
      </c>
      <c r="E138" s="146" t="s">
        <v>166</v>
      </c>
      <c r="F138" s="147" t="s">
        <v>167</v>
      </c>
      <c r="G138" s="148" t="s">
        <v>154</v>
      </c>
      <c r="H138" s="149">
        <v>169.304</v>
      </c>
      <c r="I138" s="150"/>
      <c r="J138" s="151">
        <f t="shared" si="0"/>
        <v>0</v>
      </c>
      <c r="K138" s="152"/>
      <c r="L138" s="153"/>
      <c r="M138" s="154" t="s">
        <v>1</v>
      </c>
      <c r="N138" s="155" t="s">
        <v>44</v>
      </c>
      <c r="P138" s="141">
        <f t="shared" si="1"/>
        <v>0</v>
      </c>
      <c r="Q138" s="141">
        <v>1.4999999999999999E-4</v>
      </c>
      <c r="R138" s="141">
        <f t="shared" si="2"/>
        <v>2.5395599999999997E-2</v>
      </c>
      <c r="S138" s="141">
        <v>0</v>
      </c>
      <c r="T138" s="142">
        <f t="shared" si="3"/>
        <v>0</v>
      </c>
      <c r="AR138" s="143" t="s">
        <v>149</v>
      </c>
      <c r="AT138" s="143" t="s">
        <v>146</v>
      </c>
      <c r="AU138" s="143" t="s">
        <v>127</v>
      </c>
      <c r="AY138" s="13" t="s">
        <v>119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127</v>
      </c>
      <c r="BK138" s="144">
        <f t="shared" si="9"/>
        <v>0</v>
      </c>
      <c r="BL138" s="13" t="s">
        <v>143</v>
      </c>
      <c r="BM138" s="143" t="s">
        <v>168</v>
      </c>
    </row>
    <row r="139" spans="2:65" s="1" customFormat="1" ht="24.15" customHeight="1">
      <c r="B139" s="130"/>
      <c r="C139" s="131" t="s">
        <v>169</v>
      </c>
      <c r="D139" s="131" t="s">
        <v>122</v>
      </c>
      <c r="E139" s="132" t="s">
        <v>170</v>
      </c>
      <c r="F139" s="133" t="s">
        <v>171</v>
      </c>
      <c r="G139" s="134" t="s">
        <v>154</v>
      </c>
      <c r="H139" s="135">
        <v>4</v>
      </c>
      <c r="I139" s="136"/>
      <c r="J139" s="137">
        <f t="shared" si="0"/>
        <v>0</v>
      </c>
      <c r="K139" s="138"/>
      <c r="L139" s="28"/>
      <c r="M139" s="139" t="s">
        <v>1</v>
      </c>
      <c r="N139" s="140" t="s">
        <v>44</v>
      </c>
      <c r="P139" s="141">
        <f t="shared" si="1"/>
        <v>0</v>
      </c>
      <c r="Q139" s="141">
        <v>6.0000000000000002E-5</v>
      </c>
      <c r="R139" s="141">
        <f t="shared" si="2"/>
        <v>2.4000000000000001E-4</v>
      </c>
      <c r="S139" s="141">
        <v>0</v>
      </c>
      <c r="T139" s="142">
        <f t="shared" si="3"/>
        <v>0</v>
      </c>
      <c r="AR139" s="143" t="s">
        <v>143</v>
      </c>
      <c r="AT139" s="143" t="s">
        <v>122</v>
      </c>
      <c r="AU139" s="143" t="s">
        <v>127</v>
      </c>
      <c r="AY139" s="13" t="s">
        <v>119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127</v>
      </c>
      <c r="BK139" s="144">
        <f t="shared" si="9"/>
        <v>0</v>
      </c>
      <c r="BL139" s="13" t="s">
        <v>143</v>
      </c>
      <c r="BM139" s="143" t="s">
        <v>172</v>
      </c>
    </row>
    <row r="140" spans="2:65" s="1" customFormat="1" ht="24.15" customHeight="1">
      <c r="B140" s="130"/>
      <c r="C140" s="145" t="s">
        <v>173</v>
      </c>
      <c r="D140" s="145" t="s">
        <v>146</v>
      </c>
      <c r="E140" s="146" t="s">
        <v>174</v>
      </c>
      <c r="F140" s="147" t="s">
        <v>175</v>
      </c>
      <c r="G140" s="148" t="s">
        <v>154</v>
      </c>
      <c r="H140" s="149">
        <v>4</v>
      </c>
      <c r="I140" s="150"/>
      <c r="J140" s="151">
        <f t="shared" si="0"/>
        <v>0</v>
      </c>
      <c r="K140" s="152"/>
      <c r="L140" s="153"/>
      <c r="M140" s="154" t="s">
        <v>1</v>
      </c>
      <c r="N140" s="155" t="s">
        <v>44</v>
      </c>
      <c r="P140" s="141">
        <f t="shared" si="1"/>
        <v>0</v>
      </c>
      <c r="Q140" s="141">
        <v>1.1199999999999999E-3</v>
      </c>
      <c r="R140" s="141">
        <f t="shared" si="2"/>
        <v>4.4799999999999996E-3</v>
      </c>
      <c r="S140" s="141">
        <v>0</v>
      </c>
      <c r="T140" s="142">
        <f t="shared" si="3"/>
        <v>0</v>
      </c>
      <c r="AR140" s="143" t="s">
        <v>149</v>
      </c>
      <c r="AT140" s="143" t="s">
        <v>146</v>
      </c>
      <c r="AU140" s="143" t="s">
        <v>127</v>
      </c>
      <c r="AY140" s="13" t="s">
        <v>119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127</v>
      </c>
      <c r="BK140" s="144">
        <f t="shared" si="9"/>
        <v>0</v>
      </c>
      <c r="BL140" s="13" t="s">
        <v>143</v>
      </c>
      <c r="BM140" s="143" t="s">
        <v>176</v>
      </c>
    </row>
    <row r="141" spans="2:65" s="1" customFormat="1" ht="16.5" customHeight="1">
      <c r="B141" s="130"/>
      <c r="C141" s="145" t="s">
        <v>177</v>
      </c>
      <c r="D141" s="145" t="s">
        <v>146</v>
      </c>
      <c r="E141" s="146" t="s">
        <v>178</v>
      </c>
      <c r="F141" s="147" t="s">
        <v>179</v>
      </c>
      <c r="G141" s="148" t="s">
        <v>154</v>
      </c>
      <c r="H141" s="149">
        <v>16</v>
      </c>
      <c r="I141" s="150"/>
      <c r="J141" s="151">
        <f t="shared" si="0"/>
        <v>0</v>
      </c>
      <c r="K141" s="152"/>
      <c r="L141" s="153"/>
      <c r="M141" s="154" t="s">
        <v>1</v>
      </c>
      <c r="N141" s="155" t="s">
        <v>44</v>
      </c>
      <c r="P141" s="141">
        <f t="shared" si="1"/>
        <v>0</v>
      </c>
      <c r="Q141" s="141">
        <v>3.5E-4</v>
      </c>
      <c r="R141" s="141">
        <f t="shared" si="2"/>
        <v>5.5999999999999999E-3</v>
      </c>
      <c r="S141" s="141">
        <v>0</v>
      </c>
      <c r="T141" s="142">
        <f t="shared" si="3"/>
        <v>0</v>
      </c>
      <c r="AR141" s="143" t="s">
        <v>149</v>
      </c>
      <c r="AT141" s="143" t="s">
        <v>146</v>
      </c>
      <c r="AU141" s="143" t="s">
        <v>127</v>
      </c>
      <c r="AY141" s="13" t="s">
        <v>119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127</v>
      </c>
      <c r="BK141" s="144">
        <f t="shared" si="9"/>
        <v>0</v>
      </c>
      <c r="BL141" s="13" t="s">
        <v>143</v>
      </c>
      <c r="BM141" s="143" t="s">
        <v>180</v>
      </c>
    </row>
    <row r="142" spans="2:65" s="1" customFormat="1" ht="24.15" customHeight="1">
      <c r="B142" s="130"/>
      <c r="C142" s="131" t="s">
        <v>181</v>
      </c>
      <c r="D142" s="131" t="s">
        <v>122</v>
      </c>
      <c r="E142" s="132" t="s">
        <v>182</v>
      </c>
      <c r="F142" s="133" t="s">
        <v>183</v>
      </c>
      <c r="G142" s="134" t="s">
        <v>154</v>
      </c>
      <c r="H142" s="135">
        <v>14</v>
      </c>
      <c r="I142" s="136"/>
      <c r="J142" s="137">
        <f t="shared" si="0"/>
        <v>0</v>
      </c>
      <c r="K142" s="138"/>
      <c r="L142" s="28"/>
      <c r="M142" s="139" t="s">
        <v>1</v>
      </c>
      <c r="N142" s="140" t="s">
        <v>44</v>
      </c>
      <c r="P142" s="141">
        <f t="shared" si="1"/>
        <v>0</v>
      </c>
      <c r="Q142" s="141">
        <v>1.0000000000000001E-5</v>
      </c>
      <c r="R142" s="141">
        <f t="shared" si="2"/>
        <v>1.4000000000000001E-4</v>
      </c>
      <c r="S142" s="141">
        <v>0</v>
      </c>
      <c r="T142" s="142">
        <f t="shared" si="3"/>
        <v>0</v>
      </c>
      <c r="AR142" s="143" t="s">
        <v>143</v>
      </c>
      <c r="AT142" s="143" t="s">
        <v>122</v>
      </c>
      <c r="AU142" s="143" t="s">
        <v>127</v>
      </c>
      <c r="AY142" s="13" t="s">
        <v>119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3" t="s">
        <v>127</v>
      </c>
      <c r="BK142" s="144">
        <f t="shared" si="9"/>
        <v>0</v>
      </c>
      <c r="BL142" s="13" t="s">
        <v>143</v>
      </c>
      <c r="BM142" s="143" t="s">
        <v>184</v>
      </c>
    </row>
    <row r="143" spans="2:65" s="1" customFormat="1" ht="24.15" customHeight="1">
      <c r="B143" s="130"/>
      <c r="C143" s="131" t="s">
        <v>185</v>
      </c>
      <c r="D143" s="131" t="s">
        <v>122</v>
      </c>
      <c r="E143" s="132" t="s">
        <v>186</v>
      </c>
      <c r="F143" s="133" t="s">
        <v>187</v>
      </c>
      <c r="G143" s="134" t="s">
        <v>142</v>
      </c>
      <c r="H143" s="135">
        <v>466.65800000000002</v>
      </c>
      <c r="I143" s="136"/>
      <c r="J143" s="137">
        <f t="shared" si="0"/>
        <v>0</v>
      </c>
      <c r="K143" s="138"/>
      <c r="L143" s="28"/>
      <c r="M143" s="139" t="s">
        <v>1</v>
      </c>
      <c r="N143" s="140" t="s">
        <v>44</v>
      </c>
      <c r="P143" s="141">
        <f t="shared" si="1"/>
        <v>0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AR143" s="143" t="s">
        <v>143</v>
      </c>
      <c r="AT143" s="143" t="s">
        <v>122</v>
      </c>
      <c r="AU143" s="143" t="s">
        <v>127</v>
      </c>
      <c r="AY143" s="13" t="s">
        <v>119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3" t="s">
        <v>127</v>
      </c>
      <c r="BK143" s="144">
        <f t="shared" si="9"/>
        <v>0</v>
      </c>
      <c r="BL143" s="13" t="s">
        <v>143</v>
      </c>
      <c r="BM143" s="143" t="s">
        <v>188</v>
      </c>
    </row>
    <row r="144" spans="2:65" s="1" customFormat="1" ht="16.5" customHeight="1">
      <c r="B144" s="130"/>
      <c r="C144" s="145" t="s">
        <v>143</v>
      </c>
      <c r="D144" s="145" t="s">
        <v>146</v>
      </c>
      <c r="E144" s="146" t="s">
        <v>189</v>
      </c>
      <c r="F144" s="147" t="s">
        <v>190</v>
      </c>
      <c r="G144" s="148" t="s">
        <v>142</v>
      </c>
      <c r="H144" s="149">
        <v>489.99099999999999</v>
      </c>
      <c r="I144" s="150"/>
      <c r="J144" s="151">
        <f t="shared" si="0"/>
        <v>0</v>
      </c>
      <c r="K144" s="152"/>
      <c r="L144" s="153"/>
      <c r="M144" s="154" t="s">
        <v>1</v>
      </c>
      <c r="N144" s="155" t="s">
        <v>44</v>
      </c>
      <c r="P144" s="141">
        <f t="shared" si="1"/>
        <v>0</v>
      </c>
      <c r="Q144" s="141">
        <v>2.9999999999999997E-4</v>
      </c>
      <c r="R144" s="141">
        <f t="shared" si="2"/>
        <v>0.14699729999999997</v>
      </c>
      <c r="S144" s="141">
        <v>0</v>
      </c>
      <c r="T144" s="142">
        <f t="shared" si="3"/>
        <v>0</v>
      </c>
      <c r="AR144" s="143" t="s">
        <v>149</v>
      </c>
      <c r="AT144" s="143" t="s">
        <v>146</v>
      </c>
      <c r="AU144" s="143" t="s">
        <v>127</v>
      </c>
      <c r="AY144" s="13" t="s">
        <v>119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3" t="s">
        <v>127</v>
      </c>
      <c r="BK144" s="144">
        <f t="shared" si="9"/>
        <v>0</v>
      </c>
      <c r="BL144" s="13" t="s">
        <v>143</v>
      </c>
      <c r="BM144" s="143" t="s">
        <v>191</v>
      </c>
    </row>
    <row r="145" spans="2:65" s="1" customFormat="1" ht="33" customHeight="1">
      <c r="B145" s="130"/>
      <c r="C145" s="131" t="s">
        <v>192</v>
      </c>
      <c r="D145" s="131" t="s">
        <v>122</v>
      </c>
      <c r="E145" s="132" t="s">
        <v>193</v>
      </c>
      <c r="F145" s="133" t="s">
        <v>194</v>
      </c>
      <c r="G145" s="134" t="s">
        <v>195</v>
      </c>
      <c r="H145" s="135">
        <v>102.205</v>
      </c>
      <c r="I145" s="136"/>
      <c r="J145" s="137">
        <f t="shared" si="0"/>
        <v>0</v>
      </c>
      <c r="K145" s="138"/>
      <c r="L145" s="28"/>
      <c r="M145" s="139" t="s">
        <v>1</v>
      </c>
      <c r="N145" s="140" t="s">
        <v>44</v>
      </c>
      <c r="P145" s="141">
        <f t="shared" si="1"/>
        <v>0</v>
      </c>
      <c r="Q145" s="141">
        <v>3.0000000000000001E-5</v>
      </c>
      <c r="R145" s="141">
        <f t="shared" si="2"/>
        <v>3.0661500000000001E-3</v>
      </c>
      <c r="S145" s="141">
        <v>0</v>
      </c>
      <c r="T145" s="142">
        <f t="shared" si="3"/>
        <v>0</v>
      </c>
      <c r="AR145" s="143" t="s">
        <v>143</v>
      </c>
      <c r="AT145" s="143" t="s">
        <v>122</v>
      </c>
      <c r="AU145" s="143" t="s">
        <v>127</v>
      </c>
      <c r="AY145" s="13" t="s">
        <v>119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3" t="s">
        <v>127</v>
      </c>
      <c r="BK145" s="144">
        <f t="shared" si="9"/>
        <v>0</v>
      </c>
      <c r="BL145" s="13" t="s">
        <v>143</v>
      </c>
      <c r="BM145" s="143" t="s">
        <v>196</v>
      </c>
    </row>
    <row r="146" spans="2:65" s="1" customFormat="1" ht="16.5" customHeight="1">
      <c r="B146" s="130"/>
      <c r="C146" s="145" t="s">
        <v>197</v>
      </c>
      <c r="D146" s="145" t="s">
        <v>146</v>
      </c>
      <c r="E146" s="146" t="s">
        <v>198</v>
      </c>
      <c r="F146" s="147" t="s">
        <v>199</v>
      </c>
      <c r="G146" s="148" t="s">
        <v>154</v>
      </c>
      <c r="H146" s="149">
        <v>210</v>
      </c>
      <c r="I146" s="150"/>
      <c r="J146" s="151">
        <f t="shared" si="0"/>
        <v>0</v>
      </c>
      <c r="K146" s="152"/>
      <c r="L146" s="153"/>
      <c r="M146" s="154" t="s">
        <v>1</v>
      </c>
      <c r="N146" s="155" t="s">
        <v>44</v>
      </c>
      <c r="P146" s="141">
        <f t="shared" si="1"/>
        <v>0</v>
      </c>
      <c r="Q146" s="141">
        <v>2.0000000000000001E-4</v>
      </c>
      <c r="R146" s="141">
        <f t="shared" si="2"/>
        <v>4.2000000000000003E-2</v>
      </c>
      <c r="S146" s="141">
        <v>0</v>
      </c>
      <c r="T146" s="142">
        <f t="shared" si="3"/>
        <v>0</v>
      </c>
      <c r="AR146" s="143" t="s">
        <v>149</v>
      </c>
      <c r="AT146" s="143" t="s">
        <v>146</v>
      </c>
      <c r="AU146" s="143" t="s">
        <v>127</v>
      </c>
      <c r="AY146" s="13" t="s">
        <v>119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3" t="s">
        <v>127</v>
      </c>
      <c r="BK146" s="144">
        <f t="shared" si="9"/>
        <v>0</v>
      </c>
      <c r="BL146" s="13" t="s">
        <v>143</v>
      </c>
      <c r="BM146" s="143" t="s">
        <v>200</v>
      </c>
    </row>
    <row r="147" spans="2:65" s="1" customFormat="1" ht="16.5" customHeight="1">
      <c r="B147" s="130"/>
      <c r="C147" s="145" t="s">
        <v>201</v>
      </c>
      <c r="D147" s="145" t="s">
        <v>146</v>
      </c>
      <c r="E147" s="146" t="s">
        <v>202</v>
      </c>
      <c r="F147" s="147" t="s">
        <v>203</v>
      </c>
      <c r="G147" s="148" t="s">
        <v>142</v>
      </c>
      <c r="H147" s="149">
        <v>24.725999999999999</v>
      </c>
      <c r="I147" s="150"/>
      <c r="J147" s="151">
        <f t="shared" si="0"/>
        <v>0</v>
      </c>
      <c r="K147" s="152"/>
      <c r="L147" s="153"/>
      <c r="M147" s="154" t="s">
        <v>1</v>
      </c>
      <c r="N147" s="155" t="s">
        <v>44</v>
      </c>
      <c r="P147" s="141">
        <f t="shared" si="1"/>
        <v>0</v>
      </c>
      <c r="Q147" s="141">
        <v>7.92E-3</v>
      </c>
      <c r="R147" s="141">
        <f t="shared" si="2"/>
        <v>0.19582991999999999</v>
      </c>
      <c r="S147" s="141">
        <v>0</v>
      </c>
      <c r="T147" s="142">
        <f t="shared" si="3"/>
        <v>0</v>
      </c>
      <c r="AR147" s="143" t="s">
        <v>149</v>
      </c>
      <c r="AT147" s="143" t="s">
        <v>146</v>
      </c>
      <c r="AU147" s="143" t="s">
        <v>127</v>
      </c>
      <c r="AY147" s="13" t="s">
        <v>119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3" t="s">
        <v>127</v>
      </c>
      <c r="BK147" s="144">
        <f t="shared" si="9"/>
        <v>0</v>
      </c>
      <c r="BL147" s="13" t="s">
        <v>143</v>
      </c>
      <c r="BM147" s="143" t="s">
        <v>204</v>
      </c>
    </row>
    <row r="148" spans="2:65" s="1" customFormat="1" ht="24.15" customHeight="1">
      <c r="B148" s="130"/>
      <c r="C148" s="131" t="s">
        <v>7</v>
      </c>
      <c r="D148" s="131" t="s">
        <v>122</v>
      </c>
      <c r="E148" s="132" t="s">
        <v>205</v>
      </c>
      <c r="F148" s="133" t="s">
        <v>206</v>
      </c>
      <c r="G148" s="134" t="s">
        <v>125</v>
      </c>
      <c r="H148" s="135">
        <v>1.698</v>
      </c>
      <c r="I148" s="136"/>
      <c r="J148" s="137">
        <f t="shared" si="0"/>
        <v>0</v>
      </c>
      <c r="K148" s="138"/>
      <c r="L148" s="28"/>
      <c r="M148" s="139" t="s">
        <v>1</v>
      </c>
      <c r="N148" s="140" t="s">
        <v>44</v>
      </c>
      <c r="P148" s="141">
        <f t="shared" si="1"/>
        <v>0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AR148" s="143" t="s">
        <v>143</v>
      </c>
      <c r="AT148" s="143" t="s">
        <v>122</v>
      </c>
      <c r="AU148" s="143" t="s">
        <v>127</v>
      </c>
      <c r="AY148" s="13" t="s">
        <v>119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3" t="s">
        <v>127</v>
      </c>
      <c r="BK148" s="144">
        <f t="shared" si="9"/>
        <v>0</v>
      </c>
      <c r="BL148" s="13" t="s">
        <v>143</v>
      </c>
      <c r="BM148" s="143" t="s">
        <v>207</v>
      </c>
    </row>
    <row r="149" spans="2:65" s="11" customFormat="1" ht="22.95" customHeight="1">
      <c r="B149" s="118"/>
      <c r="D149" s="119" t="s">
        <v>77</v>
      </c>
      <c r="E149" s="128" t="s">
        <v>208</v>
      </c>
      <c r="F149" s="128" t="s">
        <v>209</v>
      </c>
      <c r="I149" s="121"/>
      <c r="J149" s="129">
        <f>BK149</f>
        <v>0</v>
      </c>
      <c r="L149" s="118"/>
      <c r="M149" s="123"/>
      <c r="P149" s="124">
        <f>SUM(P150:P154)</f>
        <v>0</v>
      </c>
      <c r="R149" s="124">
        <f>SUM(R150:R154)</f>
        <v>1.0621603499999999</v>
      </c>
      <c r="T149" s="125">
        <f>SUM(T150:T154)</f>
        <v>0</v>
      </c>
      <c r="AR149" s="119" t="s">
        <v>127</v>
      </c>
      <c r="AT149" s="126" t="s">
        <v>77</v>
      </c>
      <c r="AU149" s="126" t="s">
        <v>86</v>
      </c>
      <c r="AY149" s="119" t="s">
        <v>119</v>
      </c>
      <c r="BK149" s="127">
        <f>SUM(BK150:BK154)</f>
        <v>0</v>
      </c>
    </row>
    <row r="150" spans="2:65" s="1" customFormat="1" ht="24.15" customHeight="1">
      <c r="B150" s="130"/>
      <c r="C150" s="131" t="s">
        <v>210</v>
      </c>
      <c r="D150" s="131" t="s">
        <v>122</v>
      </c>
      <c r="E150" s="132" t="s">
        <v>211</v>
      </c>
      <c r="F150" s="133" t="s">
        <v>212</v>
      </c>
      <c r="G150" s="134" t="s">
        <v>142</v>
      </c>
      <c r="H150" s="135">
        <v>425.06</v>
      </c>
      <c r="I150" s="136"/>
      <c r="J150" s="137">
        <f>ROUND(I150*H150,2)</f>
        <v>0</v>
      </c>
      <c r="K150" s="138"/>
      <c r="L150" s="28"/>
      <c r="M150" s="139" t="s">
        <v>1</v>
      </c>
      <c r="N150" s="140" t="s">
        <v>44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143</v>
      </c>
      <c r="AT150" s="143" t="s">
        <v>122</v>
      </c>
      <c r="AU150" s="143" t="s">
        <v>127</v>
      </c>
      <c r="AY150" s="13" t="s">
        <v>119</v>
      </c>
      <c r="BE150" s="144">
        <f>IF(N150="základná",J150,0)</f>
        <v>0</v>
      </c>
      <c r="BF150" s="144">
        <f>IF(N150="znížená",J150,0)</f>
        <v>0</v>
      </c>
      <c r="BG150" s="144">
        <f>IF(N150="zákl. prenesená",J150,0)</f>
        <v>0</v>
      </c>
      <c r="BH150" s="144">
        <f>IF(N150="zníž. prenesená",J150,0)</f>
        <v>0</v>
      </c>
      <c r="BI150" s="144">
        <f>IF(N150="nulová",J150,0)</f>
        <v>0</v>
      </c>
      <c r="BJ150" s="13" t="s">
        <v>127</v>
      </c>
      <c r="BK150" s="144">
        <f>ROUND(I150*H150,2)</f>
        <v>0</v>
      </c>
      <c r="BL150" s="13" t="s">
        <v>143</v>
      </c>
      <c r="BM150" s="143" t="s">
        <v>213</v>
      </c>
    </row>
    <row r="151" spans="2:65" s="1" customFormat="1" ht="24.15" customHeight="1">
      <c r="B151" s="130"/>
      <c r="C151" s="145" t="s">
        <v>214</v>
      </c>
      <c r="D151" s="145" t="s">
        <v>146</v>
      </c>
      <c r="E151" s="146" t="s">
        <v>215</v>
      </c>
      <c r="F151" s="147" t="s">
        <v>250</v>
      </c>
      <c r="G151" s="148" t="s">
        <v>142</v>
      </c>
      <c r="H151" s="149">
        <v>446.31299999999999</v>
      </c>
      <c r="I151" s="150"/>
      <c r="J151" s="151">
        <f>ROUND(I151*H151,2)</f>
        <v>0</v>
      </c>
      <c r="K151" s="152"/>
      <c r="L151" s="153"/>
      <c r="M151" s="154" t="s">
        <v>1</v>
      </c>
      <c r="N151" s="155" t="s">
        <v>44</v>
      </c>
      <c r="P151" s="141">
        <f>O151*H151</f>
        <v>0</v>
      </c>
      <c r="Q151" s="141">
        <v>1.9499999999999999E-3</v>
      </c>
      <c r="R151" s="141">
        <f>Q151*H151</f>
        <v>0.8703103499999999</v>
      </c>
      <c r="S151" s="141">
        <v>0</v>
      </c>
      <c r="T151" s="142">
        <f>S151*H151</f>
        <v>0</v>
      </c>
      <c r="AR151" s="143" t="s">
        <v>149</v>
      </c>
      <c r="AT151" s="143" t="s">
        <v>146</v>
      </c>
      <c r="AU151" s="143" t="s">
        <v>127</v>
      </c>
      <c r="AY151" s="13" t="s">
        <v>119</v>
      </c>
      <c r="BE151" s="144">
        <f>IF(N151="základná",J151,0)</f>
        <v>0</v>
      </c>
      <c r="BF151" s="144">
        <f>IF(N151="znížená",J151,0)</f>
        <v>0</v>
      </c>
      <c r="BG151" s="144">
        <f>IF(N151="zákl. prenesená",J151,0)</f>
        <v>0</v>
      </c>
      <c r="BH151" s="144">
        <f>IF(N151="zníž. prenesená",J151,0)</f>
        <v>0</v>
      </c>
      <c r="BI151" s="144">
        <f>IF(N151="nulová",J151,0)</f>
        <v>0</v>
      </c>
      <c r="BJ151" s="13" t="s">
        <v>127</v>
      </c>
      <c r="BK151" s="144">
        <f>ROUND(I151*H151,2)</f>
        <v>0</v>
      </c>
      <c r="BL151" s="13" t="s">
        <v>143</v>
      </c>
      <c r="BM151" s="143" t="s">
        <v>216</v>
      </c>
    </row>
    <row r="152" spans="2:65" s="1" customFormat="1" ht="24.15" customHeight="1">
      <c r="B152" s="130"/>
      <c r="C152" s="131" t="s">
        <v>217</v>
      </c>
      <c r="D152" s="131" t="s">
        <v>122</v>
      </c>
      <c r="E152" s="132" t="s">
        <v>218</v>
      </c>
      <c r="F152" s="133" t="s">
        <v>219</v>
      </c>
      <c r="G152" s="134" t="s">
        <v>142</v>
      </c>
      <c r="H152" s="135">
        <v>41.597999999999999</v>
      </c>
      <c r="I152" s="136"/>
      <c r="J152" s="137">
        <f>ROUND(I152*H152,2)</f>
        <v>0</v>
      </c>
      <c r="K152" s="138"/>
      <c r="L152" s="28"/>
      <c r="M152" s="139" t="s">
        <v>1</v>
      </c>
      <c r="N152" s="140" t="s">
        <v>44</v>
      </c>
      <c r="P152" s="141">
        <f>O152*H152</f>
        <v>0</v>
      </c>
      <c r="Q152" s="141">
        <v>4.0000000000000001E-3</v>
      </c>
      <c r="R152" s="141">
        <f>Q152*H152</f>
        <v>0.16639200000000001</v>
      </c>
      <c r="S152" s="141">
        <v>0</v>
      </c>
      <c r="T152" s="142">
        <f>S152*H152</f>
        <v>0</v>
      </c>
      <c r="AR152" s="143" t="s">
        <v>143</v>
      </c>
      <c r="AT152" s="143" t="s">
        <v>122</v>
      </c>
      <c r="AU152" s="143" t="s">
        <v>127</v>
      </c>
      <c r="AY152" s="13" t="s">
        <v>119</v>
      </c>
      <c r="BE152" s="144">
        <f>IF(N152="základná",J152,0)</f>
        <v>0</v>
      </c>
      <c r="BF152" s="144">
        <f>IF(N152="znížená",J152,0)</f>
        <v>0</v>
      </c>
      <c r="BG152" s="144">
        <f>IF(N152="zákl. prenesená",J152,0)</f>
        <v>0</v>
      </c>
      <c r="BH152" s="144">
        <f>IF(N152="zníž. prenesená",J152,0)</f>
        <v>0</v>
      </c>
      <c r="BI152" s="144">
        <f>IF(N152="nulová",J152,0)</f>
        <v>0</v>
      </c>
      <c r="BJ152" s="13" t="s">
        <v>127</v>
      </c>
      <c r="BK152" s="144">
        <f>ROUND(I152*H152,2)</f>
        <v>0</v>
      </c>
      <c r="BL152" s="13" t="s">
        <v>143</v>
      </c>
      <c r="BM152" s="143" t="s">
        <v>220</v>
      </c>
    </row>
    <row r="153" spans="2:65" s="1" customFormat="1" ht="24.15" customHeight="1">
      <c r="B153" s="130"/>
      <c r="C153" s="145" t="s">
        <v>221</v>
      </c>
      <c r="D153" s="145" t="s">
        <v>146</v>
      </c>
      <c r="E153" s="146" t="s">
        <v>222</v>
      </c>
      <c r="F153" s="147" t="s">
        <v>223</v>
      </c>
      <c r="G153" s="148" t="s">
        <v>142</v>
      </c>
      <c r="H153" s="149">
        <v>42.43</v>
      </c>
      <c r="I153" s="150"/>
      <c r="J153" s="151">
        <f>ROUND(I153*H153,2)</f>
        <v>0</v>
      </c>
      <c r="K153" s="152"/>
      <c r="L153" s="153"/>
      <c r="M153" s="154" t="s">
        <v>1</v>
      </c>
      <c r="N153" s="155" t="s">
        <v>44</v>
      </c>
      <c r="P153" s="141">
        <f>O153*H153</f>
        <v>0</v>
      </c>
      <c r="Q153" s="141">
        <v>5.9999999999999995E-4</v>
      </c>
      <c r="R153" s="141">
        <f>Q153*H153</f>
        <v>2.5457999999999998E-2</v>
      </c>
      <c r="S153" s="141">
        <v>0</v>
      </c>
      <c r="T153" s="142">
        <f>S153*H153</f>
        <v>0</v>
      </c>
      <c r="AR153" s="143" t="s">
        <v>149</v>
      </c>
      <c r="AT153" s="143" t="s">
        <v>146</v>
      </c>
      <c r="AU153" s="143" t="s">
        <v>127</v>
      </c>
      <c r="AY153" s="13" t="s">
        <v>119</v>
      </c>
      <c r="BE153" s="144">
        <f>IF(N153="základná",J153,0)</f>
        <v>0</v>
      </c>
      <c r="BF153" s="144">
        <f>IF(N153="znížená",J153,0)</f>
        <v>0</v>
      </c>
      <c r="BG153" s="144">
        <f>IF(N153="zákl. prenesená",J153,0)</f>
        <v>0</v>
      </c>
      <c r="BH153" s="144">
        <f>IF(N153="zníž. prenesená",J153,0)</f>
        <v>0</v>
      </c>
      <c r="BI153" s="144">
        <f>IF(N153="nulová",J153,0)</f>
        <v>0</v>
      </c>
      <c r="BJ153" s="13" t="s">
        <v>127</v>
      </c>
      <c r="BK153" s="144">
        <f>ROUND(I153*H153,2)</f>
        <v>0</v>
      </c>
      <c r="BL153" s="13" t="s">
        <v>143</v>
      </c>
      <c r="BM153" s="143" t="s">
        <v>224</v>
      </c>
    </row>
    <row r="154" spans="2:65" s="1" customFormat="1" ht="24.15" customHeight="1">
      <c r="B154" s="130"/>
      <c r="C154" s="131" t="s">
        <v>225</v>
      </c>
      <c r="D154" s="131" t="s">
        <v>122</v>
      </c>
      <c r="E154" s="132" t="s">
        <v>205</v>
      </c>
      <c r="F154" s="133" t="s">
        <v>206</v>
      </c>
      <c r="G154" s="134" t="s">
        <v>125</v>
      </c>
      <c r="H154" s="135">
        <v>1.698</v>
      </c>
      <c r="I154" s="136"/>
      <c r="J154" s="137">
        <f>ROUND(I154*H154,2)</f>
        <v>0</v>
      </c>
      <c r="K154" s="138"/>
      <c r="L154" s="28"/>
      <c r="M154" s="139" t="s">
        <v>1</v>
      </c>
      <c r="N154" s="140" t="s">
        <v>44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143</v>
      </c>
      <c r="AT154" s="143" t="s">
        <v>122</v>
      </c>
      <c r="AU154" s="143" t="s">
        <v>127</v>
      </c>
      <c r="AY154" s="13" t="s">
        <v>119</v>
      </c>
      <c r="BE154" s="144">
        <f>IF(N154="základná",J154,0)</f>
        <v>0</v>
      </c>
      <c r="BF154" s="144">
        <f>IF(N154="znížená",J154,0)</f>
        <v>0</v>
      </c>
      <c r="BG154" s="144">
        <f>IF(N154="zákl. prenesená",J154,0)</f>
        <v>0</v>
      </c>
      <c r="BH154" s="144">
        <f>IF(N154="zníž. prenesená",J154,0)</f>
        <v>0</v>
      </c>
      <c r="BI154" s="144">
        <f>IF(N154="nulová",J154,0)</f>
        <v>0</v>
      </c>
      <c r="BJ154" s="13" t="s">
        <v>127</v>
      </c>
      <c r="BK154" s="144">
        <f>ROUND(I154*H154,2)</f>
        <v>0</v>
      </c>
      <c r="BL154" s="13" t="s">
        <v>143</v>
      </c>
      <c r="BM154" s="143" t="s">
        <v>226</v>
      </c>
    </row>
    <row r="155" spans="2:65" s="11" customFormat="1" ht="22.95" customHeight="1">
      <c r="B155" s="118"/>
      <c r="D155" s="119" t="s">
        <v>77</v>
      </c>
      <c r="E155" s="128" t="s">
        <v>227</v>
      </c>
      <c r="F155" s="128" t="s">
        <v>228</v>
      </c>
      <c r="I155" s="121"/>
      <c r="J155" s="129">
        <f>BK155</f>
        <v>0</v>
      </c>
      <c r="L155" s="118"/>
      <c r="M155" s="123"/>
      <c r="P155" s="124">
        <f>SUM(P156:P158)</f>
        <v>0</v>
      </c>
      <c r="R155" s="124">
        <f>SUM(R156:R158)</f>
        <v>0.31000878999999998</v>
      </c>
      <c r="T155" s="125">
        <f>SUM(T156:T158)</f>
        <v>0.17885875000000001</v>
      </c>
      <c r="AR155" s="119" t="s">
        <v>127</v>
      </c>
      <c r="AT155" s="126" t="s">
        <v>77</v>
      </c>
      <c r="AU155" s="126" t="s">
        <v>86</v>
      </c>
      <c r="AY155" s="119" t="s">
        <v>119</v>
      </c>
      <c r="BK155" s="127">
        <f>SUM(BK156:BK158)</f>
        <v>0</v>
      </c>
    </row>
    <row r="156" spans="2:65" s="1" customFormat="1" ht="16.5" customHeight="1">
      <c r="B156" s="130"/>
      <c r="C156" s="131" t="s">
        <v>229</v>
      </c>
      <c r="D156" s="131" t="s">
        <v>122</v>
      </c>
      <c r="E156" s="132" t="s">
        <v>230</v>
      </c>
      <c r="F156" s="133" t="s">
        <v>231</v>
      </c>
      <c r="G156" s="134" t="s">
        <v>195</v>
      </c>
      <c r="H156" s="135">
        <v>102.205</v>
      </c>
      <c r="I156" s="136"/>
      <c r="J156" s="137">
        <f>ROUND(I156*H156,2)</f>
        <v>0</v>
      </c>
      <c r="K156" s="138"/>
      <c r="L156" s="28"/>
      <c r="M156" s="139" t="s">
        <v>1</v>
      </c>
      <c r="N156" s="140" t="s">
        <v>44</v>
      </c>
      <c r="P156" s="141">
        <f>O156*H156</f>
        <v>0</v>
      </c>
      <c r="Q156" s="141">
        <v>0</v>
      </c>
      <c r="R156" s="141">
        <f>Q156*H156</f>
        <v>0</v>
      </c>
      <c r="S156" s="141">
        <v>1.75E-3</v>
      </c>
      <c r="T156" s="142">
        <f>S156*H156</f>
        <v>0.17885875000000001</v>
      </c>
      <c r="AR156" s="143" t="s">
        <v>143</v>
      </c>
      <c r="AT156" s="143" t="s">
        <v>122</v>
      </c>
      <c r="AU156" s="143" t="s">
        <v>127</v>
      </c>
      <c r="AY156" s="13" t="s">
        <v>119</v>
      </c>
      <c r="BE156" s="144">
        <f>IF(N156="základná",J156,0)</f>
        <v>0</v>
      </c>
      <c r="BF156" s="144">
        <f>IF(N156="znížená",J156,0)</f>
        <v>0</v>
      </c>
      <c r="BG156" s="144">
        <f>IF(N156="zákl. prenesená",J156,0)</f>
        <v>0</v>
      </c>
      <c r="BH156" s="144">
        <f>IF(N156="zníž. prenesená",J156,0)</f>
        <v>0</v>
      </c>
      <c r="BI156" s="144">
        <f>IF(N156="nulová",J156,0)</f>
        <v>0</v>
      </c>
      <c r="BJ156" s="13" t="s">
        <v>127</v>
      </c>
      <c r="BK156" s="144">
        <f>ROUND(I156*H156,2)</f>
        <v>0</v>
      </c>
      <c r="BL156" s="13" t="s">
        <v>143</v>
      </c>
      <c r="BM156" s="143" t="s">
        <v>232</v>
      </c>
    </row>
    <row r="157" spans="2:65" s="1" customFormat="1" ht="33" customHeight="1">
      <c r="B157" s="130"/>
      <c r="C157" s="131" t="s">
        <v>233</v>
      </c>
      <c r="D157" s="131" t="s">
        <v>122</v>
      </c>
      <c r="E157" s="132" t="s">
        <v>234</v>
      </c>
      <c r="F157" s="133" t="s">
        <v>235</v>
      </c>
      <c r="G157" s="134" t="s">
        <v>195</v>
      </c>
      <c r="H157" s="135">
        <v>108.017</v>
      </c>
      <c r="I157" s="136"/>
      <c r="J157" s="137">
        <f>ROUND(I157*H157,2)</f>
        <v>0</v>
      </c>
      <c r="K157" s="138"/>
      <c r="L157" s="28"/>
      <c r="M157" s="139" t="s">
        <v>1</v>
      </c>
      <c r="N157" s="140" t="s">
        <v>44</v>
      </c>
      <c r="P157" s="141">
        <f>O157*H157</f>
        <v>0</v>
      </c>
      <c r="Q157" s="141">
        <v>2.8700000000000002E-3</v>
      </c>
      <c r="R157" s="141">
        <f>Q157*H157</f>
        <v>0.31000878999999998</v>
      </c>
      <c r="S157" s="141">
        <v>0</v>
      </c>
      <c r="T157" s="142">
        <f>S157*H157</f>
        <v>0</v>
      </c>
      <c r="AR157" s="143" t="s">
        <v>143</v>
      </c>
      <c r="AT157" s="143" t="s">
        <v>122</v>
      </c>
      <c r="AU157" s="143" t="s">
        <v>127</v>
      </c>
      <c r="AY157" s="13" t="s">
        <v>119</v>
      </c>
      <c r="BE157" s="144">
        <f>IF(N157="základná",J157,0)</f>
        <v>0</v>
      </c>
      <c r="BF157" s="144">
        <f>IF(N157="znížená",J157,0)</f>
        <v>0</v>
      </c>
      <c r="BG157" s="144">
        <f>IF(N157="zákl. prenesená",J157,0)</f>
        <v>0</v>
      </c>
      <c r="BH157" s="144">
        <f>IF(N157="zníž. prenesená",J157,0)</f>
        <v>0</v>
      </c>
      <c r="BI157" s="144">
        <f>IF(N157="nulová",J157,0)</f>
        <v>0</v>
      </c>
      <c r="BJ157" s="13" t="s">
        <v>127</v>
      </c>
      <c r="BK157" s="144">
        <f>ROUND(I157*H157,2)</f>
        <v>0</v>
      </c>
      <c r="BL157" s="13" t="s">
        <v>143</v>
      </c>
      <c r="BM157" s="143" t="s">
        <v>236</v>
      </c>
    </row>
    <row r="158" spans="2:65" s="1" customFormat="1" ht="24.15" customHeight="1">
      <c r="B158" s="130"/>
      <c r="C158" s="131" t="s">
        <v>237</v>
      </c>
      <c r="D158" s="131" t="s">
        <v>122</v>
      </c>
      <c r="E158" s="132" t="s">
        <v>238</v>
      </c>
      <c r="F158" s="133" t="s">
        <v>239</v>
      </c>
      <c r="G158" s="134" t="s">
        <v>125</v>
      </c>
      <c r="H158" s="135">
        <v>0.31</v>
      </c>
      <c r="I158" s="136"/>
      <c r="J158" s="137">
        <f>ROUND(I158*H158,2)</f>
        <v>0</v>
      </c>
      <c r="K158" s="138"/>
      <c r="L158" s="28"/>
      <c r="M158" s="139" t="s">
        <v>1</v>
      </c>
      <c r="N158" s="140" t="s">
        <v>44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143</v>
      </c>
      <c r="AT158" s="143" t="s">
        <v>122</v>
      </c>
      <c r="AU158" s="143" t="s">
        <v>127</v>
      </c>
      <c r="AY158" s="13" t="s">
        <v>119</v>
      </c>
      <c r="BE158" s="144">
        <f>IF(N158="základná",J158,0)</f>
        <v>0</v>
      </c>
      <c r="BF158" s="144">
        <f>IF(N158="znížená",J158,0)</f>
        <v>0</v>
      </c>
      <c r="BG158" s="144">
        <f>IF(N158="zákl. prenesená",J158,0)</f>
        <v>0</v>
      </c>
      <c r="BH158" s="144">
        <f>IF(N158="zníž. prenesená",J158,0)</f>
        <v>0</v>
      </c>
      <c r="BI158" s="144">
        <f>IF(N158="nulová",J158,0)</f>
        <v>0</v>
      </c>
      <c r="BJ158" s="13" t="s">
        <v>127</v>
      </c>
      <c r="BK158" s="144">
        <f>ROUND(I158*H158,2)</f>
        <v>0</v>
      </c>
      <c r="BL158" s="13" t="s">
        <v>143</v>
      </c>
      <c r="BM158" s="143" t="s">
        <v>240</v>
      </c>
    </row>
    <row r="159" spans="2:65" s="11" customFormat="1" ht="25.95" customHeight="1">
      <c r="B159" s="118"/>
      <c r="D159" s="119" t="s">
        <v>77</v>
      </c>
      <c r="E159" s="120" t="s">
        <v>146</v>
      </c>
      <c r="F159" s="120" t="s">
        <v>241</v>
      </c>
      <c r="I159" s="121"/>
      <c r="J159" s="122">
        <f>BK159</f>
        <v>0</v>
      </c>
      <c r="L159" s="118"/>
      <c r="M159" s="123"/>
      <c r="P159" s="124">
        <f>P160</f>
        <v>0</v>
      </c>
      <c r="R159" s="124">
        <f>R160</f>
        <v>0</v>
      </c>
      <c r="T159" s="125">
        <f>T160</f>
        <v>0</v>
      </c>
      <c r="AR159" s="119" t="s">
        <v>132</v>
      </c>
      <c r="AT159" s="126" t="s">
        <v>77</v>
      </c>
      <c r="AU159" s="126" t="s">
        <v>78</v>
      </c>
      <c r="AY159" s="119" t="s">
        <v>119</v>
      </c>
      <c r="BK159" s="127">
        <f>BK160</f>
        <v>0</v>
      </c>
    </row>
    <row r="160" spans="2:65" s="11" customFormat="1" ht="22.95" customHeight="1">
      <c r="B160" s="118"/>
      <c r="D160" s="119" t="s">
        <v>77</v>
      </c>
      <c r="E160" s="128" t="s">
        <v>242</v>
      </c>
      <c r="F160" s="128" t="s">
        <v>243</v>
      </c>
      <c r="I160" s="121"/>
      <c r="J160" s="129">
        <f>BK160</f>
        <v>0</v>
      </c>
      <c r="L160" s="118"/>
      <c r="M160" s="123"/>
      <c r="P160" s="124">
        <f>P161</f>
        <v>0</v>
      </c>
      <c r="R160" s="124">
        <f>R161</f>
        <v>0</v>
      </c>
      <c r="T160" s="125">
        <f>T161</f>
        <v>0</v>
      </c>
      <c r="AR160" s="119" t="s">
        <v>132</v>
      </c>
      <c r="AT160" s="126" t="s">
        <v>77</v>
      </c>
      <c r="AU160" s="126" t="s">
        <v>86</v>
      </c>
      <c r="AY160" s="119" t="s">
        <v>119</v>
      </c>
      <c r="BK160" s="127">
        <f>BK161</f>
        <v>0</v>
      </c>
    </row>
    <row r="161" spans="2:65" s="1" customFormat="1" ht="24.15" customHeight="1">
      <c r="B161" s="130"/>
      <c r="C161" s="131" t="s">
        <v>244</v>
      </c>
      <c r="D161" s="131" t="s">
        <v>122</v>
      </c>
      <c r="E161" s="132" t="s">
        <v>245</v>
      </c>
      <c r="F161" s="133" t="s">
        <v>246</v>
      </c>
      <c r="G161" s="134" t="s">
        <v>154</v>
      </c>
      <c r="H161" s="135">
        <v>1</v>
      </c>
      <c r="I161" s="136"/>
      <c r="J161" s="137">
        <f>ROUND(I161*H161,2)</f>
        <v>0</v>
      </c>
      <c r="K161" s="138"/>
      <c r="L161" s="28"/>
      <c r="M161" s="156" t="s">
        <v>1</v>
      </c>
      <c r="N161" s="157" t="s">
        <v>44</v>
      </c>
      <c r="O161" s="158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AR161" s="143" t="s">
        <v>247</v>
      </c>
      <c r="AT161" s="143" t="s">
        <v>122</v>
      </c>
      <c r="AU161" s="143" t="s">
        <v>127</v>
      </c>
      <c r="AY161" s="13" t="s">
        <v>119</v>
      </c>
      <c r="BE161" s="144">
        <f>IF(N161="základná",J161,0)</f>
        <v>0</v>
      </c>
      <c r="BF161" s="144">
        <f>IF(N161="znížená",J161,0)</f>
        <v>0</v>
      </c>
      <c r="BG161" s="144">
        <f>IF(N161="zákl. prenesená",J161,0)</f>
        <v>0</v>
      </c>
      <c r="BH161" s="144">
        <f>IF(N161="zníž. prenesená",J161,0)</f>
        <v>0</v>
      </c>
      <c r="BI161" s="144">
        <f>IF(N161="nulová",J161,0)</f>
        <v>0</v>
      </c>
      <c r="BJ161" s="13" t="s">
        <v>127</v>
      </c>
      <c r="BK161" s="144">
        <f>ROUND(I161*H161,2)</f>
        <v>0</v>
      </c>
      <c r="BL161" s="13" t="s">
        <v>247</v>
      </c>
      <c r="BM161" s="143" t="s">
        <v>248</v>
      </c>
    </row>
    <row r="162" spans="2:65" s="1" customFormat="1" ht="6.9" customHeight="1">
      <c r="B162" s="41"/>
      <c r="C162" s="42"/>
      <c r="D162" s="42"/>
      <c r="E162" s="42"/>
      <c r="F162" s="42"/>
      <c r="G162" s="42"/>
      <c r="H162" s="42"/>
      <c r="I162" s="42"/>
      <c r="J162" s="42"/>
      <c r="K162" s="42"/>
      <c r="L162" s="28"/>
    </row>
  </sheetData>
  <autoFilter ref="C123:K161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5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SO 01 - STRECHA S - PREVÁ...</vt:lpstr>
      <vt:lpstr>'Rekapitulácia stavby'!Názvy_tlače</vt:lpstr>
      <vt:lpstr>'SO 01 - STRECHA S - PREVÁ...'!Názvy_tlače</vt:lpstr>
      <vt:lpstr>'Rekapitulácia stavby'!Oblasť_tlače</vt:lpstr>
      <vt:lpstr>'SO 01 - STRECHA S - PREVÁ...'!Oblasť_tlače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HPelite\Admin</dc:creator>
  <cp:lastModifiedBy>Kováčová</cp:lastModifiedBy>
  <cp:lastPrinted>2024-08-09T05:37:18Z</cp:lastPrinted>
  <dcterms:created xsi:type="dcterms:W3CDTF">2024-08-08T13:09:35Z</dcterms:created>
  <dcterms:modified xsi:type="dcterms:W3CDTF">2024-08-09T08:01:06Z</dcterms:modified>
</cp:coreProperties>
</file>